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7_0.bin" ContentType="application/vnd.openxmlformats-officedocument.oleObject"/>
  <Override PartName="/xl/embeddings/oleObject_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60" windowWidth="15480" windowHeight="11055" activeTab="0"/>
  </bookViews>
  <sheets>
    <sheet name="Mannschaft" sheetId="1" r:id="rId1"/>
    <sheet name="SpielRoster" sheetId="2" r:id="rId2"/>
    <sheet name="SaisonRoster" sheetId="3" r:id="rId3"/>
    <sheet name="Record Chart" sheetId="4" r:id="rId4"/>
    <sheet name="Friedhof" sheetId="5" r:id="rId5"/>
    <sheet name="Spielbogen" sheetId="6" r:id="rId6"/>
    <sheet name="Erklärung" sheetId="7" r:id="rId7"/>
    <sheet name="Saison2004" sheetId="8" r:id="rId8"/>
    <sheet name="Saison2005" sheetId="9" r:id="rId9"/>
    <sheet name="Saison2008" sheetId="10" r:id="rId10"/>
    <sheet name="Saison2009" sheetId="11" r:id="rId11"/>
  </sheets>
  <definedNames>
    <definedName name="_xlnm.Print_Area" localSheetId="0">'Mannschaft'!$A$1:$Z$32</definedName>
    <definedName name="_xlnm.Print_Area" localSheetId="3">'Record Chart'!$A:$M</definedName>
    <definedName name="_xlnm.Print_Area" localSheetId="9">'Saison2008'!$A$1:$W$38</definedName>
    <definedName name="_xlnm.Print_Area" localSheetId="10">'Saison2009'!$A$1:$W$38</definedName>
    <definedName name="_xlnm.Print_Area" localSheetId="2">'SaisonRoster'!$A$1:$W$38</definedName>
  </definedNames>
  <calcPr fullCalcOnLoad="1" refMode="R1C1"/>
</workbook>
</file>

<file path=xl/sharedStrings.xml><?xml version="1.0" encoding="utf-8"?>
<sst xmlns="http://schemas.openxmlformats.org/spreadsheetml/2006/main" count="989" uniqueCount="265">
  <si>
    <t>No.</t>
  </si>
  <si>
    <t>Players Name</t>
  </si>
  <si>
    <t>Position</t>
  </si>
  <si>
    <t>MA</t>
  </si>
  <si>
    <t>ST</t>
  </si>
  <si>
    <t>AG</t>
  </si>
  <si>
    <t>AV</t>
  </si>
  <si>
    <t>Skills</t>
  </si>
  <si>
    <t>INJ</t>
  </si>
  <si>
    <t>COMP</t>
  </si>
  <si>
    <t>TD</t>
  </si>
  <si>
    <t>INT</t>
  </si>
  <si>
    <t>CAS</t>
  </si>
  <si>
    <t>MVP</t>
  </si>
  <si>
    <t>SPP</t>
  </si>
  <si>
    <t>COST</t>
  </si>
  <si>
    <t>Re-Rolls</t>
  </si>
  <si>
    <t>=</t>
  </si>
  <si>
    <t>Fan Factor</t>
  </si>
  <si>
    <t>10,000 gp</t>
  </si>
  <si>
    <t>Cheerleaders</t>
  </si>
  <si>
    <t>50,000 gp</t>
  </si>
  <si>
    <t>Total Cost of Team</t>
  </si>
  <si>
    <t>TEAM :</t>
  </si>
  <si>
    <t>RACE :</t>
  </si>
  <si>
    <t>TEAM RATING :</t>
  </si>
  <si>
    <t>TREASURY :</t>
  </si>
  <si>
    <t>HEAD COACH :</t>
  </si>
  <si>
    <t>Opponent</t>
  </si>
  <si>
    <t>Score</t>
  </si>
  <si>
    <t>Gate</t>
  </si>
  <si>
    <t>Winnings</t>
  </si>
  <si>
    <t>Notes &amp; Highlights</t>
  </si>
  <si>
    <t>-</t>
  </si>
  <si>
    <t>Freebooter Wizard</t>
  </si>
  <si>
    <t>Team Apothecary</t>
  </si>
  <si>
    <t>Assistant Coaches</t>
  </si>
  <si>
    <t xml:space="preserve">Owner : </t>
  </si>
  <si>
    <t>NL</t>
  </si>
  <si>
    <t>N</t>
  </si>
  <si>
    <t>Datum :</t>
  </si>
  <si>
    <t>Liga/Pokal:</t>
  </si>
  <si>
    <t>Zuschauer:</t>
  </si>
  <si>
    <t>Wetter:</t>
  </si>
  <si>
    <t>Ergebnis:</t>
  </si>
  <si>
    <t>Saison:</t>
  </si>
  <si>
    <t>Spiel-Nr.:</t>
  </si>
  <si>
    <t>Datum:</t>
  </si>
  <si>
    <t>vs</t>
  </si>
  <si>
    <t>1.</t>
  </si>
  <si>
    <t>Freebooters:</t>
  </si>
  <si>
    <t>Heim:</t>
  </si>
  <si>
    <t>Gast:</t>
  </si>
  <si>
    <t>2.</t>
  </si>
  <si>
    <t>3.</t>
  </si>
  <si>
    <t>The Gate:</t>
  </si>
  <si>
    <t>4.</t>
  </si>
  <si>
    <t>Handicap:</t>
  </si>
  <si>
    <t>5.</t>
  </si>
  <si>
    <t>Niggling Inj.:</t>
  </si>
  <si>
    <t>Ankick 1. Half:</t>
  </si>
  <si>
    <t>Ankick 2. Half:</t>
  </si>
  <si>
    <t>6.</t>
  </si>
  <si>
    <t>Winnings:</t>
  </si>
  <si>
    <t>7.</t>
  </si>
  <si>
    <t>MvP</t>
  </si>
  <si>
    <t>8.</t>
  </si>
  <si>
    <t>Fan Factor:</t>
  </si>
  <si>
    <t>Änderungen</t>
  </si>
  <si>
    <t>M</t>
  </si>
  <si>
    <t>Spiele :</t>
  </si>
  <si>
    <t>Datum</t>
  </si>
  <si>
    <t>Team- Rating Guest</t>
  </si>
  <si>
    <t>Team-Rating Home</t>
  </si>
  <si>
    <t>Casualties Home</t>
  </si>
  <si>
    <t>Casualties Guest</t>
  </si>
  <si>
    <t>Tabelle :</t>
  </si>
  <si>
    <t>Sieg</t>
  </si>
  <si>
    <t>Un</t>
  </si>
  <si>
    <t>Nied</t>
  </si>
  <si>
    <t>TD +</t>
  </si>
  <si>
    <t>TD -</t>
  </si>
  <si>
    <t>Punk</t>
  </si>
  <si>
    <t>#</t>
  </si>
  <si>
    <t>Liga-Tabelle :</t>
  </si>
  <si>
    <t>Gegner:</t>
  </si>
  <si>
    <t>Liga/Pokal</t>
  </si>
  <si>
    <t>Starplayer-Kosten:</t>
  </si>
  <si>
    <t>BloodBowl-Pokal-Tabelle :</t>
  </si>
  <si>
    <t>Neue Spieler:</t>
  </si>
  <si>
    <t>Nr.</t>
  </si>
  <si>
    <t>Bemerkungen</t>
  </si>
  <si>
    <t>Liga:</t>
  </si>
  <si>
    <t>Pokal:</t>
  </si>
  <si>
    <t>Halbfinale:</t>
  </si>
  <si>
    <t>Finale:</t>
  </si>
  <si>
    <t>Rookie-Cup-Tabelle :</t>
  </si>
  <si>
    <t>I#</t>
  </si>
  <si>
    <t>R#</t>
  </si>
  <si>
    <t>SP#</t>
  </si>
  <si>
    <t>Injurie-Legende</t>
  </si>
  <si>
    <t>-7 = Entlassen</t>
  </si>
  <si>
    <t>-4 = Rote Karte</t>
  </si>
  <si>
    <t>Heim</t>
  </si>
  <si>
    <t>Gast</t>
  </si>
  <si>
    <t>Turn</t>
  </si>
  <si>
    <t>N#</t>
  </si>
  <si>
    <t>Out/N</t>
  </si>
  <si>
    <t>Wenn keine SPP dann immer ein - vor die Zahl.</t>
  </si>
  <si>
    <t>TeamRooster - Erklärungen</t>
  </si>
  <si>
    <r>
      <t xml:space="preserve">1 </t>
    </r>
    <r>
      <rPr>
        <sz val="8"/>
        <rFont val="Times New Roman"/>
        <family val="1"/>
      </rPr>
      <t>= Apotheker</t>
    </r>
  </si>
  <si>
    <r>
      <t>2</t>
    </r>
    <r>
      <rPr>
        <sz val="8"/>
        <rFont val="Times New Roman"/>
        <family val="1"/>
      </rPr>
      <t xml:space="preserve"> = Badly Hurt</t>
    </r>
  </si>
  <si>
    <r>
      <t>3</t>
    </r>
    <r>
      <rPr>
        <sz val="8"/>
        <rFont val="Times New Roman"/>
        <family val="1"/>
      </rPr>
      <t xml:space="preserve"> = Regeneration</t>
    </r>
  </si>
  <si>
    <r>
      <t>6</t>
    </r>
    <r>
      <rPr>
        <sz val="8"/>
        <rFont val="Times New Roman"/>
        <family val="1"/>
      </rPr>
      <t xml:space="preserve"> = TOD</t>
    </r>
  </si>
  <si>
    <r>
      <t>11-66</t>
    </r>
    <r>
      <rPr>
        <sz val="8"/>
        <rFont val="Times New Roman"/>
        <family val="1"/>
      </rPr>
      <t xml:space="preserve"> als Zahl</t>
    </r>
  </si>
  <si>
    <t>E</t>
  </si>
  <si>
    <t>TOTE:</t>
  </si>
  <si>
    <t>Spike-Cup-Tabelle :</t>
  </si>
  <si>
    <t>H</t>
  </si>
  <si>
    <t>BANK:</t>
  </si>
  <si>
    <t>NS</t>
  </si>
  <si>
    <t>NT</t>
  </si>
  <si>
    <t>Übertrag COST</t>
  </si>
  <si>
    <t>Skillkosten</t>
  </si>
  <si>
    <t>Collin Dugmoor</t>
  </si>
  <si>
    <t>Thrower</t>
  </si>
  <si>
    <t>Connor McLord</t>
  </si>
  <si>
    <t>Storm Vermin</t>
  </si>
  <si>
    <t>Derek Johnson</t>
  </si>
  <si>
    <t>Tolpan Barfuss</t>
  </si>
  <si>
    <t>Gutter Runner</t>
  </si>
  <si>
    <t>Ben Rat</t>
  </si>
  <si>
    <t>Lineman</t>
  </si>
  <si>
    <t>Jo Elliot</t>
  </si>
  <si>
    <t>Peter Pettigru</t>
  </si>
  <si>
    <t>Yamamoto Taikoma</t>
  </si>
  <si>
    <t>Manus Munk</t>
  </si>
  <si>
    <t>Ivan Drago</t>
  </si>
  <si>
    <t>Jack Sparrow</t>
  </si>
  <si>
    <t>Dunkan Logan</t>
  </si>
  <si>
    <t>Grishnak</t>
  </si>
  <si>
    <t>Rat Ogre</t>
  </si>
  <si>
    <t>Will Turner</t>
  </si>
  <si>
    <t>Block,Dodge,Guard,</t>
  </si>
  <si>
    <t>Dodge,Block,Sprint,</t>
  </si>
  <si>
    <t>Kick,</t>
  </si>
  <si>
    <t>Sure Hands, Pass,Big Hand,Accurate,</t>
  </si>
  <si>
    <t>RSC,</t>
  </si>
  <si>
    <t>Block,Tackle,</t>
  </si>
  <si>
    <t>Dodge,Sure Feets,Catch,Leap,</t>
  </si>
  <si>
    <t>Chaos Invaders</t>
  </si>
  <si>
    <t>Skaven</t>
  </si>
  <si>
    <t>Dr. Hannibal Lectar</t>
  </si>
  <si>
    <t>DIM</t>
  </si>
  <si>
    <t>Team Value</t>
  </si>
  <si>
    <t>Davy Jones</t>
  </si>
  <si>
    <t>Block,Dodge,</t>
  </si>
  <si>
    <t>Westfalic Warhammers</t>
  </si>
  <si>
    <t>BB-Pokal</t>
  </si>
  <si>
    <t>Überlegener Sieg, 3 TD Rat, Dan Snider verstorben</t>
  </si>
  <si>
    <t>Invernal Skull Kickers</t>
  </si>
  <si>
    <t>Überragender Sieg, 3COMP und 2TD Haagen, 4TD Rat</t>
  </si>
  <si>
    <t>Draconia Firetails</t>
  </si>
  <si>
    <t>Überragender Sieg, 3CAS McLord, 2TD Sparrow ubd Rat</t>
  </si>
  <si>
    <t>Maniac Mutants</t>
  </si>
  <si>
    <t>Unglückliches Spiel, Niederlage unberechtigt.</t>
  </si>
  <si>
    <t>Darkmore Dreadlords</t>
  </si>
  <si>
    <t>Hartes Spiel, 1COMP und 2 CAS Grishnak</t>
  </si>
  <si>
    <t>Melenkurion Lightnings</t>
  </si>
  <si>
    <t xml:space="preserve">Spannendes Spiel, </t>
  </si>
  <si>
    <t>Halbfinale: Packendes Spiel, 4TD Rat, 2CAS Grishnak, Oleg Tschenkow verstorben</t>
  </si>
  <si>
    <t>Finale: Unglückliche Niederlage</t>
  </si>
  <si>
    <t>Wesstfalic Warhammers</t>
  </si>
  <si>
    <t>Rookie</t>
  </si>
  <si>
    <t>Sicherer und gerechter Sieg, 2TD Sparrow</t>
  </si>
  <si>
    <t>Resurectio Cruentus Piliceprus</t>
  </si>
  <si>
    <t>Siecherer Sieg, 2TD Sparrow</t>
  </si>
  <si>
    <t>Dead Dudes of Doom</t>
  </si>
  <si>
    <t>Überlegener Sieg, 2TD Sparrow, 3CAS Grishnak</t>
  </si>
  <si>
    <t>Gutes Spiel, gerechtes Unentschieden</t>
  </si>
  <si>
    <t>Halbfinale:Überragender Sieg, 2TD Haagen, Sparrow und Turner</t>
  </si>
  <si>
    <t>Finale: Super spannendes Endspiel, 4TD Sparrow, 2 CAS Grishnak</t>
  </si>
  <si>
    <t>Masters of Pain</t>
  </si>
  <si>
    <t>Liga</t>
  </si>
  <si>
    <t>Sicherer Sieg, 2 COMP und 2 TD Dugmoor</t>
  </si>
  <si>
    <t>Hartes Spiel, 2COMP Dugmoor, 2TD Sparrow</t>
  </si>
  <si>
    <t>Sicherer Sieg, 2COMP Dugmoor,2TD Sparrow</t>
  </si>
  <si>
    <t>Spannendes Spiel, 2 COMP Rat, 3TD Sparow</t>
  </si>
  <si>
    <t>Walhalla Guards</t>
  </si>
  <si>
    <t>Deutlicher Sieg, 3TD Rat,2CAS McLord</t>
  </si>
  <si>
    <t>Cruel Crows</t>
  </si>
  <si>
    <t>Überlegener Sieg, 3COMP Dugmoor,3TD Rat,2TD Turner</t>
  </si>
  <si>
    <t>Überlegener Sieg,4COMP und 2TD Dugmoor, 3TD Rat</t>
  </si>
  <si>
    <t>Harter Kampf, 2COMP Dugmoor</t>
  </si>
  <si>
    <t>Superspannendes Spiel, glücklicher Sieg, 2COMP Dugmoor</t>
  </si>
  <si>
    <t>Girl Friends</t>
  </si>
  <si>
    <t>Überlegener Sieg, 3 TD Rat</t>
  </si>
  <si>
    <t>Halbfinale: Spannendes Spiel, 2 TD Turner,2CAS Grishnak</t>
  </si>
  <si>
    <t xml:space="preserve">Finale: Hartes und spannendes Finale, glücklich aber gerechter Sieg
</t>
  </si>
  <si>
    <t>Rag Rats</t>
  </si>
  <si>
    <t>Überlegener Sieg, 2 TD Barfuss,3CAS Grishnak</t>
  </si>
  <si>
    <t>Pink Power Pussies</t>
  </si>
  <si>
    <t>Deutlicher Sieg, 2TD Turner, 2COMP Dugmoor</t>
  </si>
  <si>
    <t>McMillen New Marodeurs</t>
  </si>
  <si>
    <t>Hartes Spiel 1HZ, 2HZ sicher, 2TD Barfuss/Turner</t>
  </si>
  <si>
    <t>Hartes Spiel, gerechter Sieg</t>
  </si>
  <si>
    <t>Übernervöses Spiel mit vielen Fehlern beiderseitug. Glücklicher Sieg</t>
  </si>
  <si>
    <t>Dan Snider</t>
  </si>
  <si>
    <t>Im Einsatz gefallen!</t>
  </si>
  <si>
    <t>Oleg Tschenkow</t>
  </si>
  <si>
    <t>Louis Haagen</t>
  </si>
  <si>
    <t>Dodge,Block,Leap,</t>
  </si>
  <si>
    <t>Greg Normann</t>
  </si>
  <si>
    <t>John Silver</t>
  </si>
  <si>
    <t>Vom Coach entlassen!</t>
  </si>
  <si>
    <t>Free Willi</t>
  </si>
  <si>
    <t>Sure Hands,Pass,Accurate,Safe Throw,</t>
  </si>
  <si>
    <t>Block,Guard,</t>
  </si>
  <si>
    <t>Dodge,</t>
  </si>
  <si>
    <t>Dodge,Very Long Legs,Sprint,Leap,Block,</t>
  </si>
  <si>
    <t>Sure Hands, Pass,</t>
  </si>
  <si>
    <t>Pilling On,</t>
  </si>
  <si>
    <t>Block,</t>
  </si>
  <si>
    <t>Dodge,Sure Feets,Catch,</t>
  </si>
  <si>
    <t>Mighty Blow,Frenzy,Prehensile Tail,Block,Claws,Tackle,</t>
  </si>
  <si>
    <t>Hail Mary Pass,Dump Off,</t>
  </si>
  <si>
    <t>Guard,</t>
  </si>
  <si>
    <t>Mighty Blow,</t>
  </si>
  <si>
    <t>Side Step</t>
  </si>
  <si>
    <t>Greg Norman</t>
  </si>
  <si>
    <t>Big Hands,Accurate,</t>
  </si>
  <si>
    <t>Leap,</t>
  </si>
  <si>
    <t>Side Step,</t>
  </si>
  <si>
    <t>Skavens</t>
  </si>
  <si>
    <t>Spike-Pokal-Tabelle :</t>
  </si>
  <si>
    <t>Underground Skull Crushers</t>
  </si>
  <si>
    <t>Gutes Spiel, gerechter Sieg, 2x INT/TD Ben</t>
  </si>
  <si>
    <t>Claws,Block,</t>
  </si>
  <si>
    <t>Gutes Spiel, gerechter Sieg</t>
  </si>
  <si>
    <t>Daniel Jackson</t>
  </si>
  <si>
    <t>Sure Hands,Pass,Accurate,Safe Throw,Hail Mary Pass,Dump Off,Strong Arm,</t>
  </si>
  <si>
    <t>Strong Arm,</t>
  </si>
  <si>
    <t>Dodge,Block,Leap,Side Step,Very Long Legs,</t>
  </si>
  <si>
    <t>Very Long Legs,</t>
  </si>
  <si>
    <t>Greenwood Defender</t>
  </si>
  <si>
    <t>Überragendes Spiel, Gegner hatte keine Chance</t>
  </si>
  <si>
    <t>Kick,Horns,</t>
  </si>
  <si>
    <t>Horns,</t>
  </si>
  <si>
    <t>Mighty Blow,Frenzy,Prehensile Tail,Block,Claws,Tackle,Guard,Break Tackle,</t>
  </si>
  <si>
    <t>Break Tackle,</t>
  </si>
  <si>
    <t>:</t>
  </si>
  <si>
    <t>Super Spiel, Gegner hatte keine Chance</t>
  </si>
  <si>
    <t>Black Horde</t>
  </si>
  <si>
    <t>Super Spiel, 4xCAS Grishnak</t>
  </si>
  <si>
    <t>Pilling On,Block,Wrestle,</t>
  </si>
  <si>
    <t>Wrestle,</t>
  </si>
  <si>
    <t>Ultrahartes Spiel, 13x CAS , 5 CAS Grishnak</t>
  </si>
  <si>
    <t>Neo</t>
  </si>
  <si>
    <t>Block,Guard,Mighty Blow,Tackle,</t>
  </si>
  <si>
    <t>Tackle,</t>
  </si>
  <si>
    <t>7/10/7</t>
  </si>
  <si>
    <t>Gutes spannendes aber sehr hartes Spiel</t>
  </si>
  <si>
    <t>Catch</t>
  </si>
  <si>
    <t>Dodge,Very Long Legs,Sprint,Leap,Block,Side Step,Pass Block,Catch,</t>
  </si>
  <si>
    <t>Catch,</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</si>
</sst>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 &quot;#,##0;\-&quot;£ &quot;#,##0"/>
    <numFmt numFmtId="173" formatCode="&quot;£ &quot;#,##0;[Red]\-&quot;£ &quot;#,##0"/>
    <numFmt numFmtId="174" formatCode="&quot;£ &quot;#,##0.00;\-&quot;£ &quot;#,##0.00"/>
    <numFmt numFmtId="175" formatCode="&quot;£ &quot;#,##0.00;[Red]\-&quot;£ &quot;#,##0.00"/>
    <numFmt numFmtId="176" formatCode="_-&quot;£ &quot;* #,##0_-;\-&quot;£ &quot;* #,##0_-;_-&quot;£ &quot;* &quot;-&quot;_-;_-@_-"/>
    <numFmt numFmtId="177" formatCode="_-* #,##0_-;\-* #,##0_-;_-* &quot;-&quot;_-;_-@_-"/>
    <numFmt numFmtId="178" formatCode="_-&quot;£ &quot;* #,##0.00_-;\-&quot;£ &quot;* #,##0.00_-;_-&quot;£ &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 \g\p"/>
    <numFmt numFmtId="195" formatCode="0.0"/>
    <numFmt numFmtId="196" formatCode="00000\ \g.\p."/>
    <numFmt numFmtId="197" formatCode="&quot;Ja&quot;;&quot;Ja&quot;;&quot;Nein&quot;"/>
    <numFmt numFmtId="198" formatCode="&quot;Wahr&quot;;&quot;Wahr&quot;;&quot;Falsch&quot;"/>
    <numFmt numFmtId="199" formatCode="&quot;Ein&quot;;&quot;Ein&quot;;&quot;Aus&quot;"/>
  </numFmts>
  <fonts count="69">
    <font>
      <sz val="10"/>
      <name val="Arial"/>
      <family val="0"/>
    </font>
    <font>
      <b/>
      <sz val="10"/>
      <name val="Arial"/>
      <family val="2"/>
    </font>
    <font>
      <b/>
      <sz val="12"/>
      <color indexed="8"/>
      <name val="Times New Roman"/>
      <family val="1"/>
    </font>
    <font>
      <u val="single"/>
      <sz val="10"/>
      <color indexed="12"/>
      <name val="Arial"/>
      <family val="0"/>
    </font>
    <font>
      <u val="single"/>
      <sz val="10"/>
      <color indexed="36"/>
      <name val="Arial"/>
      <family val="0"/>
    </font>
    <font>
      <b/>
      <u val="single"/>
      <sz val="10"/>
      <name val="Arial"/>
      <family val="2"/>
    </font>
    <font>
      <b/>
      <i/>
      <sz val="10"/>
      <name val="Arial"/>
      <family val="2"/>
    </font>
    <font>
      <sz val="9"/>
      <name val="Times New Roman"/>
      <family val="1"/>
    </font>
    <font>
      <u val="single"/>
      <sz val="10"/>
      <name val="Arial"/>
      <family val="2"/>
    </font>
    <font>
      <b/>
      <u val="single"/>
      <sz val="12"/>
      <name val="Arial"/>
      <family val="2"/>
    </font>
    <font>
      <i/>
      <sz val="10"/>
      <name val="Arial"/>
      <family val="2"/>
    </font>
    <font>
      <b/>
      <i/>
      <u val="single"/>
      <sz val="10"/>
      <name val="Arial"/>
      <family val="2"/>
    </font>
    <font>
      <b/>
      <sz val="10"/>
      <color indexed="8"/>
      <name val="Times New Roman"/>
      <family val="1"/>
    </font>
    <font>
      <b/>
      <sz val="8"/>
      <color indexed="8"/>
      <name val="Times New Roman"/>
      <family val="1"/>
    </font>
    <font>
      <b/>
      <sz val="10"/>
      <name val="Times New Roman"/>
      <family val="1"/>
    </font>
    <font>
      <sz val="10"/>
      <color indexed="22"/>
      <name val="Times New Roman"/>
      <family val="1"/>
    </font>
    <font>
      <sz val="10"/>
      <name val="Times New Roman"/>
      <family val="1"/>
    </font>
    <font>
      <sz val="7"/>
      <color indexed="10"/>
      <name val="Times New Roman"/>
      <family val="1"/>
    </font>
    <font>
      <sz val="7"/>
      <name val="Times New Roman"/>
      <family val="1"/>
    </font>
    <font>
      <b/>
      <sz val="10"/>
      <color indexed="10"/>
      <name val="Times New Roman"/>
      <family val="1"/>
    </font>
    <font>
      <sz val="8"/>
      <color indexed="8"/>
      <name val="Times New Roman"/>
      <family val="1"/>
    </font>
    <font>
      <b/>
      <u val="single"/>
      <sz val="7"/>
      <name val="Times New Roman"/>
      <family val="1"/>
    </font>
    <font>
      <sz val="10"/>
      <color indexed="10"/>
      <name val="Times New Roman"/>
      <family val="1"/>
    </font>
    <font>
      <sz val="10"/>
      <color indexed="8"/>
      <name val="Times New Roman"/>
      <family val="1"/>
    </font>
    <font>
      <sz val="8"/>
      <color indexed="10"/>
      <name val="Times New Roman"/>
      <family val="1"/>
    </font>
    <font>
      <sz val="8"/>
      <name val="Times New Roman"/>
      <family val="1"/>
    </font>
    <font>
      <sz val="8"/>
      <color indexed="22"/>
      <name val="Times New Roman"/>
      <family val="1"/>
    </font>
    <font>
      <b/>
      <sz val="10"/>
      <color indexed="55"/>
      <name val="Times New Roman"/>
      <family val="1"/>
    </font>
    <font>
      <sz val="14"/>
      <color indexed="8"/>
      <name val="Times New Roman"/>
      <family val="1"/>
    </font>
    <font>
      <sz val="10"/>
      <color indexed="9"/>
      <name val="Times New Roman"/>
      <family val="1"/>
    </font>
    <font>
      <b/>
      <sz val="8"/>
      <name val="Times New Roman"/>
      <family val="1"/>
    </font>
    <font>
      <sz val="14"/>
      <color indexed="9"/>
      <name val="Times New Roman"/>
      <family val="1"/>
    </font>
    <font>
      <b/>
      <i/>
      <sz val="10"/>
      <name val="Times New Roman"/>
      <family val="1"/>
    </font>
    <font>
      <sz val="10"/>
      <color indexed="48"/>
      <name val="Times New Roman"/>
      <family val="1"/>
    </font>
    <font>
      <b/>
      <sz val="12"/>
      <name val="Times New Roman"/>
      <family val="1"/>
    </font>
    <font>
      <b/>
      <i/>
      <u val="single"/>
      <sz val="12"/>
      <color indexed="50"/>
      <name val="Times New Roman"/>
      <family val="1"/>
    </font>
    <font>
      <sz val="12"/>
      <name val="Times New Roman"/>
      <family val="1"/>
    </font>
    <font>
      <b/>
      <u val="single"/>
      <sz val="10"/>
      <name val="Times New Roman"/>
      <family val="1"/>
    </font>
    <font>
      <b/>
      <u val="single"/>
      <sz val="14"/>
      <name val="Times New Roman"/>
      <family val="1"/>
    </font>
    <font>
      <u val="single"/>
      <sz val="12"/>
      <name val="Times New Roman"/>
      <family val="1"/>
    </font>
    <font>
      <b/>
      <sz val="14"/>
      <color indexed="10"/>
      <name val="Times New Roman"/>
      <family val="1"/>
    </font>
    <font>
      <b/>
      <sz val="12"/>
      <color indexed="10"/>
      <name val="Times New Roman"/>
      <family val="1"/>
    </font>
    <font>
      <sz val="14"/>
      <name val="Times New Roman"/>
      <family val="1"/>
    </font>
    <font>
      <b/>
      <u val="single"/>
      <sz val="20"/>
      <name val="Times New Roman"/>
      <family val="1"/>
    </font>
    <font>
      <sz val="6"/>
      <color indexed="8"/>
      <name val="Times New Roman"/>
      <family val="1"/>
    </font>
    <font>
      <b/>
      <sz val="6"/>
      <color indexed="8"/>
      <name val="Times New Roman"/>
      <family val="1"/>
    </font>
    <font>
      <b/>
      <sz val="20"/>
      <name val="Times New Roman"/>
      <family val="1"/>
    </font>
    <font>
      <sz val="10"/>
      <name val="Comic Sans MS"/>
      <family val="4"/>
    </font>
    <font>
      <b/>
      <sz val="14"/>
      <name val="Arial"/>
      <family val="2"/>
    </font>
    <font>
      <sz val="12"/>
      <name val="Arial"/>
      <family val="2"/>
    </font>
    <font>
      <b/>
      <sz val="12"/>
      <name val="Arial"/>
      <family val="2"/>
    </font>
    <font>
      <b/>
      <sz val="18"/>
      <name val="Bangle"/>
      <family val="0"/>
    </font>
    <font>
      <sz val="18"/>
      <name val="Arial"/>
      <family val="0"/>
    </font>
    <font>
      <sz val="7"/>
      <color indexed="8"/>
      <name val="Comic Sans MS"/>
      <family val="4"/>
    </font>
    <font>
      <sz val="7"/>
      <color indexed="8"/>
      <name val="Times New Roman"/>
      <family val="1"/>
    </font>
    <font>
      <b/>
      <sz val="10"/>
      <name val="Comic Sans MS"/>
      <family val="4"/>
    </font>
    <font>
      <strike/>
      <sz val="10"/>
      <name val="Times New Roman"/>
      <family val="1"/>
    </font>
    <font>
      <sz val="7"/>
      <color indexed="10"/>
      <name val="Comic Sans MS"/>
      <family val="4"/>
    </font>
    <font>
      <sz val="10"/>
      <color indexed="22"/>
      <name val="Arial"/>
      <family val="2"/>
    </font>
    <font>
      <b/>
      <sz val="10"/>
      <color indexed="8"/>
      <name val="Arial"/>
      <family val="2"/>
    </font>
    <font>
      <sz val="7"/>
      <name val="Comic Sans MS"/>
      <family val="4"/>
    </font>
    <font>
      <sz val="10"/>
      <color indexed="10"/>
      <name val="Comic Sans MS"/>
      <family val="4"/>
    </font>
    <font>
      <b/>
      <sz val="10"/>
      <color indexed="10"/>
      <name val="Comic Sans MS"/>
      <family val="4"/>
    </font>
    <font>
      <sz val="8"/>
      <color indexed="8"/>
      <name val="Comic Sans MS"/>
      <family val="4"/>
    </font>
    <font>
      <sz val="10"/>
      <color indexed="8"/>
      <name val="Comic Sans MS"/>
      <family val="4"/>
    </font>
    <font>
      <sz val="8"/>
      <color indexed="22"/>
      <name val="Comic Sans MS"/>
      <family val="4"/>
    </font>
    <font>
      <b/>
      <sz val="10"/>
      <color indexed="55"/>
      <name val="Comic Sans MS"/>
      <family val="4"/>
    </font>
    <font>
      <sz val="14"/>
      <color indexed="8"/>
      <name val="Comic Sans MS"/>
      <family val="4"/>
    </font>
    <font>
      <b/>
      <i/>
      <u val="single"/>
      <sz val="12"/>
      <color indexed="10"/>
      <name val="Comic Sans MS"/>
      <family val="4"/>
    </font>
  </fonts>
  <fills count="16">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6"/>
        <bgColor indexed="64"/>
      </patternFill>
    </fill>
    <fill>
      <patternFill patternType="solid">
        <fgColor indexed="50"/>
        <bgColor indexed="64"/>
      </patternFill>
    </fill>
    <fill>
      <patternFill patternType="solid">
        <fgColor indexed="65"/>
        <bgColor indexed="64"/>
      </patternFill>
    </fill>
    <fill>
      <patternFill patternType="lightUp"/>
    </fill>
    <fill>
      <patternFill patternType="solid">
        <fgColor indexed="13"/>
        <bgColor indexed="64"/>
      </patternFill>
    </fill>
    <fill>
      <patternFill patternType="solid">
        <fgColor indexed="40"/>
        <bgColor indexed="64"/>
      </patternFill>
    </fill>
    <fill>
      <patternFill patternType="solid">
        <fgColor indexed="55"/>
        <bgColor indexed="64"/>
      </patternFill>
    </fill>
    <fill>
      <patternFill patternType="solid">
        <fgColor indexed="42"/>
        <bgColor indexed="64"/>
      </patternFill>
    </fill>
  </fills>
  <borders count="17">
    <border>
      <left/>
      <right/>
      <top/>
      <bottom/>
      <diagonal/>
    </border>
    <border>
      <left style="thin"/>
      <right style="thin"/>
      <top style="thin"/>
      <bottom style="thin"/>
    </border>
    <border>
      <left style="thin"/>
      <right style="thin"/>
      <top>
        <color indexed="63"/>
      </top>
      <bottom style="thin"/>
    </border>
    <border>
      <left>
        <color indexed="63"/>
      </left>
      <right style="medium"/>
      <top style="medium"/>
      <bottom style="mediu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style="medium"/>
      <top style="medium"/>
      <bottom style="medium"/>
    </border>
    <border>
      <left>
        <color indexed="63"/>
      </left>
      <right style="thin"/>
      <top>
        <color indexed="63"/>
      </top>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cellStyleXfs>
  <cellXfs count="318">
    <xf numFmtId="0" fontId="0" fillId="0" borderId="0" xfId="0" applyAlignment="1">
      <alignment/>
    </xf>
    <xf numFmtId="0" fontId="12" fillId="2" borderId="1" xfId="0" applyFont="1" applyFill="1" applyBorder="1" applyAlignment="1">
      <alignment horizontal="center" vertical="center"/>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3" fillId="2" borderId="1" xfId="0" applyFont="1" applyFill="1" applyBorder="1" applyAlignment="1">
      <alignment horizontal="center" vertical="center"/>
    </xf>
    <xf numFmtId="194" fontId="12" fillId="2" borderId="1" xfId="0" applyNumberFormat="1" applyFont="1" applyFill="1" applyBorder="1" applyAlignment="1">
      <alignment horizontal="center" vertical="center"/>
    </xf>
    <xf numFmtId="194" fontId="13" fillId="2" borderId="1" xfId="0" applyNumberFormat="1" applyFont="1" applyFill="1" applyBorder="1" applyAlignment="1">
      <alignment horizontal="center" vertical="center"/>
    </xf>
    <xf numFmtId="0" fontId="14" fillId="2" borderId="1" xfId="0" applyFont="1" applyFill="1" applyBorder="1" applyAlignment="1">
      <alignment horizontal="center" vertical="center"/>
    </xf>
    <xf numFmtId="0" fontId="14" fillId="0" borderId="0" xfId="0" applyFont="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vertical="center"/>
    </xf>
    <xf numFmtId="194" fontId="15" fillId="0" borderId="0" xfId="0" applyNumberFormat="1" applyFont="1" applyFill="1" applyAlignment="1">
      <alignment horizontal="center"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Fill="1" applyAlignment="1">
      <alignment horizontal="center" vertical="center"/>
    </xf>
    <xf numFmtId="0" fontId="16" fillId="2" borderId="1" xfId="0" applyFont="1" applyFill="1" applyBorder="1" applyAlignment="1">
      <alignment horizontal="center" vertical="center"/>
    </xf>
    <xf numFmtId="0" fontId="14" fillId="3" borderId="3" xfId="0" applyFont="1" applyFill="1" applyBorder="1" applyAlignment="1">
      <alignment horizontal="center" vertical="center"/>
    </xf>
    <xf numFmtId="1" fontId="15" fillId="0" borderId="0" xfId="0" applyNumberFormat="1" applyFont="1" applyFill="1" applyAlignment="1">
      <alignment horizontal="center" vertical="center"/>
    </xf>
    <xf numFmtId="0" fontId="14" fillId="4" borderId="1" xfId="0" applyFont="1" applyFill="1" applyBorder="1" applyAlignment="1">
      <alignment horizontal="center" vertical="center"/>
    </xf>
    <xf numFmtId="0" fontId="16" fillId="0" borderId="1" xfId="0" applyFont="1" applyBorder="1" applyAlignment="1">
      <alignment vertical="center"/>
    </xf>
    <xf numFmtId="0" fontId="16" fillId="0" borderId="1" xfId="0" applyFont="1" applyFill="1" applyBorder="1" applyAlignment="1">
      <alignment horizontal="center" vertical="center"/>
    </xf>
    <xf numFmtId="0" fontId="17" fillId="0" borderId="1" xfId="0" applyFont="1" applyFill="1" applyBorder="1" applyAlignment="1">
      <alignment vertical="center" wrapText="1"/>
    </xf>
    <xf numFmtId="0" fontId="16" fillId="5" borderId="1" xfId="0" applyFont="1" applyFill="1" applyBorder="1" applyAlignment="1">
      <alignment horizontal="center" vertical="center" wrapText="1"/>
    </xf>
    <xf numFmtId="194" fontId="16" fillId="0" borderId="1" xfId="0" applyNumberFormat="1" applyFont="1" applyBorder="1" applyAlignment="1">
      <alignment horizontal="center" vertical="center"/>
    </xf>
    <xf numFmtId="1" fontId="16" fillId="2" borderId="1" xfId="0" applyNumberFormat="1" applyFont="1" applyFill="1" applyBorder="1" applyAlignment="1">
      <alignment horizontal="center" vertical="center"/>
    </xf>
    <xf numFmtId="0" fontId="16" fillId="6" borderId="1" xfId="0" applyFont="1" applyFill="1" applyBorder="1" applyAlignment="1">
      <alignment horizontal="center" vertical="center"/>
    </xf>
    <xf numFmtId="0" fontId="15" fillId="0" borderId="1" xfId="0" applyFont="1" applyFill="1" applyBorder="1" applyAlignment="1">
      <alignment horizontal="center" vertical="center"/>
    </xf>
    <xf numFmtId="0" fontId="18" fillId="0" borderId="1" xfId="0" applyFont="1" applyFill="1" applyBorder="1" applyAlignment="1">
      <alignment vertical="center" wrapText="1"/>
    </xf>
    <xf numFmtId="0" fontId="16" fillId="0" borderId="1" xfId="0" applyFont="1" applyFill="1" applyBorder="1" applyAlignment="1">
      <alignment vertical="center"/>
    </xf>
    <xf numFmtId="0" fontId="16" fillId="0" borderId="4" xfId="0" applyFont="1" applyFill="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5" fillId="7" borderId="0" xfId="0" applyFont="1" applyFill="1" applyAlignment="1">
      <alignment horizontal="center" vertical="center"/>
    </xf>
    <xf numFmtId="0" fontId="19" fillId="0" borderId="0" xfId="0" applyFont="1" applyFill="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2" borderId="6" xfId="0" applyFont="1" applyFill="1" applyBorder="1" applyAlignment="1">
      <alignment horizontal="center" vertical="center"/>
    </xf>
    <xf numFmtId="194" fontId="16" fillId="2" borderId="8" xfId="0" applyNumberFormat="1" applyFont="1" applyFill="1" applyBorder="1" applyAlignment="1">
      <alignment horizontal="center" vertical="center"/>
    </xf>
    <xf numFmtId="0" fontId="16" fillId="0" borderId="0" xfId="0" applyFont="1" applyBorder="1" applyAlignment="1">
      <alignment horizontal="left" vertical="center"/>
    </xf>
    <xf numFmtId="0" fontId="16" fillId="0" borderId="9" xfId="0" applyFont="1" applyBorder="1" applyAlignment="1">
      <alignment horizontal="center" vertical="center"/>
    </xf>
    <xf numFmtId="0" fontId="23" fillId="2" borderId="6" xfId="0" applyFont="1" applyFill="1" applyBorder="1" applyAlignment="1">
      <alignment horizontal="center" vertical="center"/>
    </xf>
    <xf numFmtId="194" fontId="16" fillId="2" borderId="6" xfId="0" applyNumberFormat="1" applyFont="1" applyFill="1" applyBorder="1" applyAlignment="1">
      <alignment horizontal="center" vertical="center"/>
    </xf>
    <xf numFmtId="0" fontId="26" fillId="0" borderId="0" xfId="0" applyFont="1" applyBorder="1" applyAlignment="1">
      <alignment horizontal="center" vertical="center"/>
    </xf>
    <xf numFmtId="0" fontId="27" fillId="0" borderId="0" xfId="0" applyFont="1" applyFill="1" applyBorder="1" applyAlignment="1">
      <alignment horizontal="center" vertical="center"/>
    </xf>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23" fillId="2" borderId="11" xfId="0" applyFont="1" applyFill="1" applyBorder="1" applyAlignment="1">
      <alignment horizontal="center" vertical="center"/>
    </xf>
    <xf numFmtId="194" fontId="16" fillId="2" borderId="11" xfId="0" applyNumberFormat="1" applyFont="1" applyFill="1" applyBorder="1" applyAlignment="1">
      <alignment horizontal="center" vertical="center"/>
    </xf>
    <xf numFmtId="0" fontId="16" fillId="0" borderId="0" xfId="0" applyFont="1" applyBorder="1" applyAlignment="1">
      <alignment/>
    </xf>
    <xf numFmtId="0" fontId="16" fillId="0" borderId="0" xfId="0" applyFont="1" applyAlignment="1">
      <alignment/>
    </xf>
    <xf numFmtId="0" fontId="16" fillId="0" borderId="10" xfId="0" applyFont="1" applyBorder="1" applyAlignment="1">
      <alignment/>
    </xf>
    <xf numFmtId="0" fontId="14" fillId="8" borderId="1" xfId="0" applyFont="1" applyFill="1" applyBorder="1" applyAlignment="1">
      <alignment horizontal="center" vertical="center"/>
    </xf>
    <xf numFmtId="0" fontId="14" fillId="8" borderId="0" xfId="0" applyFont="1" applyFill="1" applyBorder="1" applyAlignment="1">
      <alignment horizontal="center" vertical="center"/>
    </xf>
    <xf numFmtId="194" fontId="16" fillId="0" borderId="0" xfId="0" applyNumberFormat="1" applyFont="1" applyAlignment="1">
      <alignment horizontal="center" vertical="center"/>
    </xf>
    <xf numFmtId="0" fontId="16" fillId="0" borderId="0" xfId="0" applyFont="1" applyBorder="1" applyAlignment="1">
      <alignment horizontal="left" vertical="center" wrapText="1"/>
    </xf>
    <xf numFmtId="0" fontId="14" fillId="0" borderId="1" xfId="0" applyFont="1" applyBorder="1" applyAlignment="1">
      <alignment horizontal="center" vertical="center"/>
    </xf>
    <xf numFmtId="0" fontId="19" fillId="0" borderId="4" xfId="0" applyFont="1" applyBorder="1" applyAlignment="1">
      <alignment horizontal="center" vertical="center"/>
    </xf>
    <xf numFmtId="0" fontId="14" fillId="9" borderId="1" xfId="0" applyFont="1" applyFill="1" applyBorder="1" applyAlignment="1">
      <alignment horizontal="center" vertical="center"/>
    </xf>
    <xf numFmtId="0" fontId="14" fillId="9" borderId="0" xfId="0" applyFont="1" applyFill="1" applyBorder="1" applyAlignment="1">
      <alignment horizontal="center" vertical="center"/>
    </xf>
    <xf numFmtId="0" fontId="19" fillId="0" borderId="1" xfId="0" applyFont="1" applyBorder="1" applyAlignment="1">
      <alignment horizontal="center" vertical="center"/>
    </xf>
    <xf numFmtId="0" fontId="16" fillId="7" borderId="0" xfId="0" applyFont="1" applyFill="1" applyAlignment="1">
      <alignment vertical="center"/>
    </xf>
    <xf numFmtId="0" fontId="16" fillId="7" borderId="0" xfId="0" applyFont="1" applyFill="1" applyAlignment="1">
      <alignment horizontal="center" vertical="center"/>
    </xf>
    <xf numFmtId="194" fontId="14" fillId="2" borderId="1" xfId="0" applyNumberFormat="1" applyFont="1" applyFill="1" applyBorder="1" applyAlignment="1">
      <alignment horizontal="center" vertical="center"/>
    </xf>
    <xf numFmtId="0" fontId="16" fillId="5" borderId="1" xfId="0" applyFont="1" applyFill="1" applyBorder="1" applyAlignment="1" applyProtection="1" quotePrefix="1">
      <alignment horizontal="center" vertical="center" wrapText="1"/>
      <protection hidden="1"/>
    </xf>
    <xf numFmtId="194" fontId="16" fillId="7" borderId="1" xfId="0" applyNumberFormat="1" applyFont="1" applyFill="1" applyBorder="1" applyAlignment="1">
      <alignment horizontal="center" vertical="center"/>
    </xf>
    <xf numFmtId="0" fontId="16" fillId="10" borderId="1" xfId="0" applyFont="1" applyFill="1" applyBorder="1" applyAlignment="1">
      <alignment vertical="center"/>
    </xf>
    <xf numFmtId="0" fontId="16" fillId="5" borderId="1" xfId="0" applyFont="1" applyFill="1" applyBorder="1" applyAlignment="1" applyProtection="1">
      <alignment horizontal="center" vertical="center" wrapText="1"/>
      <protection hidden="1"/>
    </xf>
    <xf numFmtId="0" fontId="16" fillId="7" borderId="0" xfId="0" applyFont="1" applyFill="1" applyBorder="1" applyAlignment="1">
      <alignment horizontal="center" vertical="center"/>
    </xf>
    <xf numFmtId="0" fontId="14" fillId="3" borderId="1" xfId="0" applyFont="1" applyFill="1" applyBorder="1" applyAlignment="1">
      <alignment horizontal="center" vertical="center"/>
    </xf>
    <xf numFmtId="14" fontId="14" fillId="7" borderId="1" xfId="0" applyNumberFormat="1" applyFont="1" applyFill="1" applyBorder="1" applyAlignment="1">
      <alignment horizontal="center" vertical="center"/>
    </xf>
    <xf numFmtId="194" fontId="29" fillId="7" borderId="0" xfId="0" applyNumberFormat="1" applyFont="1" applyFill="1" applyBorder="1" applyAlignment="1">
      <alignment horizontal="center" vertical="center"/>
    </xf>
    <xf numFmtId="0" fontId="29" fillId="7" borderId="0" xfId="0" applyFont="1" applyFill="1" applyBorder="1" applyAlignment="1">
      <alignment horizontal="center" vertical="center"/>
    </xf>
    <xf numFmtId="194" fontId="15" fillId="7" borderId="1" xfId="0" applyNumberFormat="1" applyFont="1" applyFill="1" applyBorder="1" applyAlignment="1">
      <alignment horizontal="center" vertical="center"/>
    </xf>
    <xf numFmtId="0" fontId="16" fillId="7" borderId="0" xfId="0" applyFont="1" applyFill="1" applyBorder="1" applyAlignment="1">
      <alignment horizontal="left" vertical="center"/>
    </xf>
    <xf numFmtId="0" fontId="30" fillId="3" borderId="1" xfId="0" applyFont="1" applyFill="1" applyBorder="1" applyAlignment="1">
      <alignment horizontal="center" vertical="center"/>
    </xf>
    <xf numFmtId="1" fontId="16" fillId="7" borderId="1" xfId="0" applyNumberFormat="1" applyFont="1" applyFill="1" applyBorder="1" applyAlignment="1">
      <alignment horizontal="center" vertical="center"/>
    </xf>
    <xf numFmtId="3" fontId="14" fillId="7" borderId="1" xfId="0" applyNumberFormat="1" applyFont="1" applyFill="1" applyBorder="1" applyAlignment="1">
      <alignment horizontal="center" vertical="center"/>
    </xf>
    <xf numFmtId="0" fontId="27" fillId="7" borderId="0" xfId="0" applyFont="1" applyFill="1" applyBorder="1" applyAlignment="1">
      <alignment horizontal="center" vertical="center"/>
    </xf>
    <xf numFmtId="0" fontId="16" fillId="7" borderId="1" xfId="0" applyFont="1" applyFill="1" applyBorder="1" applyAlignment="1">
      <alignment horizontal="center" vertical="center"/>
    </xf>
    <xf numFmtId="49" fontId="16" fillId="7" borderId="1" xfId="0" applyNumberFormat="1" applyFont="1" applyFill="1" applyBorder="1" applyAlignment="1">
      <alignment horizontal="center" vertical="center"/>
    </xf>
    <xf numFmtId="0" fontId="16" fillId="7" borderId="1" xfId="0" applyFont="1" applyFill="1" applyBorder="1" applyAlignment="1">
      <alignment vertical="center"/>
    </xf>
    <xf numFmtId="0" fontId="32" fillId="0" borderId="0" xfId="0" applyFont="1" applyBorder="1" applyAlignment="1">
      <alignment horizontal="left" vertical="top"/>
    </xf>
    <xf numFmtId="0" fontId="33" fillId="0" borderId="0" xfId="0" applyFont="1" applyBorder="1" applyAlignment="1">
      <alignment horizontal="left" vertical="top"/>
    </xf>
    <xf numFmtId="0" fontId="33" fillId="0" borderId="0" xfId="0" applyFont="1" applyAlignment="1">
      <alignment/>
    </xf>
    <xf numFmtId="0" fontId="14" fillId="7" borderId="0" xfId="0" applyFont="1" applyFill="1" applyBorder="1" applyAlignment="1">
      <alignment horizontal="center" vertical="center"/>
    </xf>
    <xf numFmtId="0" fontId="25" fillId="7" borderId="0" xfId="0" applyFont="1" applyFill="1" applyBorder="1" applyAlignment="1">
      <alignment horizontal="center" vertical="center"/>
    </xf>
    <xf numFmtId="0" fontId="34" fillId="7" borderId="1" xfId="0" applyFont="1" applyFill="1" applyBorder="1" applyAlignment="1">
      <alignment vertical="center"/>
    </xf>
    <xf numFmtId="0" fontId="16" fillId="0" borderId="0" xfId="0" applyFont="1" applyBorder="1" applyAlignment="1">
      <alignment vertical="center"/>
    </xf>
    <xf numFmtId="0" fontId="16" fillId="0" borderId="0" xfId="0" applyFont="1" applyAlignment="1">
      <alignment horizontal="left" vertical="top"/>
    </xf>
    <xf numFmtId="0" fontId="16" fillId="0" borderId="0" xfId="0" applyFont="1" applyFill="1" applyBorder="1" applyAlignment="1">
      <alignment vertical="center"/>
    </xf>
    <xf numFmtId="0" fontId="16" fillId="0" borderId="0" xfId="0" applyFont="1" applyAlignment="1">
      <alignment/>
    </xf>
    <xf numFmtId="0" fontId="30" fillId="2" borderId="1" xfId="0" applyFont="1" applyFill="1" applyBorder="1" applyAlignment="1">
      <alignment horizontal="center" vertical="center"/>
    </xf>
    <xf numFmtId="0" fontId="16" fillId="4" borderId="1" xfId="0" applyFont="1" applyFill="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left" vertical="center"/>
    </xf>
    <xf numFmtId="0" fontId="16" fillId="0" borderId="13" xfId="0" applyFont="1" applyBorder="1" applyAlignment="1">
      <alignment horizontal="center" vertical="center"/>
    </xf>
    <xf numFmtId="0" fontId="35" fillId="0" borderId="5" xfId="0" applyFont="1" applyBorder="1" applyAlignment="1">
      <alignment horizontal="center" vertical="center"/>
    </xf>
    <xf numFmtId="0" fontId="16" fillId="0" borderId="5" xfId="0" applyFont="1" applyBorder="1" applyAlignment="1">
      <alignment vertical="center"/>
    </xf>
    <xf numFmtId="0" fontId="14" fillId="8" borderId="6" xfId="0" applyFont="1" applyFill="1" applyBorder="1" applyAlignment="1">
      <alignment horizontal="center" vertical="center"/>
    </xf>
    <xf numFmtId="0" fontId="16" fillId="0" borderId="0" xfId="0" applyFont="1" applyAlignment="1" quotePrefix="1">
      <alignment horizontal="center" vertical="center"/>
    </xf>
    <xf numFmtId="0" fontId="14" fillId="0" borderId="0" xfId="0" applyFont="1" applyBorder="1" applyAlignment="1">
      <alignment horizontal="center" vertical="center"/>
    </xf>
    <xf numFmtId="0" fontId="14" fillId="9" borderId="6" xfId="0" applyFont="1" applyFill="1" applyBorder="1" applyAlignment="1">
      <alignment horizontal="center" vertical="center"/>
    </xf>
    <xf numFmtId="0" fontId="36" fillId="0" borderId="0" xfId="0" applyFont="1" applyAlignment="1">
      <alignment horizontal="center"/>
    </xf>
    <xf numFmtId="0" fontId="37" fillId="0" borderId="0" xfId="0" applyFont="1" applyAlignment="1">
      <alignment/>
    </xf>
    <xf numFmtId="0" fontId="34" fillId="0" borderId="0" xfId="0" applyFont="1" applyAlignment="1">
      <alignment horizontal="center"/>
    </xf>
    <xf numFmtId="0" fontId="37" fillId="0" borderId="0" xfId="0" applyFont="1" applyAlignment="1">
      <alignment horizontal="center"/>
    </xf>
    <xf numFmtId="0" fontId="14" fillId="0" borderId="0" xfId="0" applyFont="1" applyAlignment="1">
      <alignment horizontal="right"/>
    </xf>
    <xf numFmtId="0" fontId="16" fillId="0" borderId="1" xfId="0" applyFont="1" applyBorder="1" applyAlignment="1">
      <alignment/>
    </xf>
    <xf numFmtId="0" fontId="16" fillId="0" borderId="0" xfId="0" applyFont="1" applyAlignment="1">
      <alignment horizontal="center"/>
    </xf>
    <xf numFmtId="0" fontId="36" fillId="0" borderId="0" xfId="0" applyFont="1" applyAlignment="1">
      <alignment/>
    </xf>
    <xf numFmtId="0" fontId="32" fillId="0" borderId="0" xfId="0" applyFont="1" applyAlignment="1">
      <alignment horizontal="right"/>
    </xf>
    <xf numFmtId="0" fontId="16" fillId="0" borderId="0" xfId="0" applyFont="1" applyBorder="1" applyAlignment="1">
      <alignment/>
    </xf>
    <xf numFmtId="0" fontId="16" fillId="11" borderId="10" xfId="0" applyFont="1" applyFill="1" applyBorder="1" applyAlignment="1">
      <alignment/>
    </xf>
    <xf numFmtId="0" fontId="16" fillId="0" borderId="10" xfId="0" applyFont="1" applyBorder="1" applyAlignment="1">
      <alignment horizontal="center"/>
    </xf>
    <xf numFmtId="0" fontId="16" fillId="0" borderId="7" xfId="0" applyFont="1" applyBorder="1" applyAlignment="1">
      <alignment/>
    </xf>
    <xf numFmtId="0" fontId="16" fillId="11" borderId="7" xfId="0" applyFont="1" applyFill="1" applyBorder="1" applyAlignment="1">
      <alignment/>
    </xf>
    <xf numFmtId="0" fontId="16" fillId="0" borderId="7" xfId="0" applyFont="1" applyBorder="1" applyAlignment="1">
      <alignment horizontal="center"/>
    </xf>
    <xf numFmtId="0" fontId="36" fillId="0" borderId="7" xfId="0" applyFont="1" applyBorder="1" applyAlignment="1">
      <alignment/>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1" fontId="15" fillId="0" borderId="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0" fontId="16" fillId="0" borderId="0" xfId="0" applyFont="1" applyFill="1" applyAlignment="1">
      <alignment vertical="center"/>
    </xf>
    <xf numFmtId="0" fontId="40" fillId="12" borderId="1" xfId="0" applyFont="1" applyFill="1" applyBorder="1" applyAlignment="1">
      <alignment horizontal="center"/>
    </xf>
    <xf numFmtId="0" fontId="40" fillId="12" borderId="1" xfId="0" applyFont="1" applyFill="1" applyBorder="1" applyAlignment="1">
      <alignment/>
    </xf>
    <xf numFmtId="0" fontId="41" fillId="12" borderId="1" xfId="0" applyFont="1" applyFill="1" applyBorder="1" applyAlignment="1">
      <alignment horizontal="center" wrapText="1"/>
    </xf>
    <xf numFmtId="49" fontId="40" fillId="12" borderId="1" xfId="0" applyNumberFormat="1" applyFont="1" applyFill="1" applyBorder="1" applyAlignment="1">
      <alignment horizontal="centerContinuous" wrapText="1"/>
    </xf>
    <xf numFmtId="3" fontId="40" fillId="12" borderId="1" xfId="0" applyNumberFormat="1" applyFont="1" applyFill="1" applyBorder="1" applyAlignment="1">
      <alignment horizontal="center"/>
    </xf>
    <xf numFmtId="194" fontId="40" fillId="12" borderId="1" xfId="0" applyNumberFormat="1" applyFont="1" applyFill="1" applyBorder="1" applyAlignment="1">
      <alignment horizontal="center"/>
    </xf>
    <xf numFmtId="0" fontId="42" fillId="0" borderId="0" xfId="0" applyFont="1" applyAlignment="1">
      <alignment/>
    </xf>
    <xf numFmtId="14" fontId="16" fillId="0" borderId="1" xfId="0" applyNumberFormat="1" applyFont="1" applyBorder="1" applyAlignment="1">
      <alignment horizontal="center" vertical="center"/>
    </xf>
    <xf numFmtId="0" fontId="16" fillId="0" borderId="9" xfId="0" applyFont="1" applyBorder="1" applyAlignment="1">
      <alignment vertical="center"/>
    </xf>
    <xf numFmtId="1" fontId="16" fillId="0" borderId="1" xfId="0" applyNumberFormat="1" applyFont="1" applyBorder="1" applyAlignment="1">
      <alignment horizontal="center" vertical="center"/>
    </xf>
    <xf numFmtId="3" fontId="16" fillId="0" borderId="1" xfId="0" applyNumberFormat="1" applyFont="1" applyBorder="1" applyAlignment="1">
      <alignment horizontal="center" vertical="center"/>
    </xf>
    <xf numFmtId="1" fontId="16" fillId="0" borderId="1" xfId="0" applyNumberFormat="1" applyFont="1" applyFill="1" applyBorder="1" applyAlignment="1">
      <alignment horizontal="center" vertical="center"/>
    </xf>
    <xf numFmtId="1" fontId="16" fillId="0" borderId="9" xfId="0" applyNumberFormat="1" applyFont="1" applyBorder="1" applyAlignment="1">
      <alignment horizontal="center" vertical="center"/>
    </xf>
    <xf numFmtId="1" fontId="16" fillId="0" borderId="6" xfId="0" applyNumberFormat="1" applyFont="1" applyBorder="1" applyAlignment="1">
      <alignment horizontal="center" vertical="center"/>
    </xf>
    <xf numFmtId="0" fontId="16" fillId="0" borderId="0" xfId="0" applyFont="1" applyBorder="1" applyAlignment="1">
      <alignment horizontal="center"/>
    </xf>
    <xf numFmtId="49" fontId="16" fillId="0" borderId="0" xfId="0" applyNumberFormat="1" applyFont="1" applyBorder="1" applyAlignment="1">
      <alignment horizontal="center"/>
    </xf>
    <xf numFmtId="3" fontId="16" fillId="0" borderId="0" xfId="0" applyNumberFormat="1" applyFont="1" applyBorder="1" applyAlignment="1">
      <alignment horizontal="center"/>
    </xf>
    <xf numFmtId="194" fontId="16" fillId="0" borderId="0" xfId="0" applyNumberFormat="1" applyFont="1" applyBorder="1" applyAlignment="1">
      <alignment horizontal="center"/>
    </xf>
    <xf numFmtId="49" fontId="16" fillId="0" borderId="0" xfId="0" applyNumberFormat="1" applyFont="1" applyAlignment="1">
      <alignment horizontal="center"/>
    </xf>
    <xf numFmtId="3" fontId="16" fillId="0" borderId="0" xfId="0" applyNumberFormat="1" applyFont="1" applyAlignment="1">
      <alignment horizontal="center"/>
    </xf>
    <xf numFmtId="194" fontId="16" fillId="0" borderId="0" xfId="0" applyNumberFormat="1" applyFont="1" applyAlignment="1">
      <alignment horizontal="center"/>
    </xf>
    <xf numFmtId="0" fontId="43" fillId="0" borderId="0" xfId="0" applyFont="1" applyAlignment="1">
      <alignment horizontal="center"/>
    </xf>
    <xf numFmtId="0" fontId="44" fillId="2" borderId="1" xfId="0" applyFont="1" applyFill="1" applyBorder="1" applyAlignment="1">
      <alignment horizontal="center" vertical="center"/>
    </xf>
    <xf numFmtId="194" fontId="45" fillId="2" borderId="1" xfId="0" applyNumberFormat="1" applyFont="1" applyFill="1" applyBorder="1" applyAlignment="1">
      <alignment horizontal="center" vertical="center"/>
    </xf>
    <xf numFmtId="0" fontId="14" fillId="2" borderId="1" xfId="0" applyFont="1" applyFill="1" applyBorder="1" applyAlignment="1">
      <alignment horizontal="center"/>
    </xf>
    <xf numFmtId="0" fontId="16" fillId="0" borderId="0" xfId="0" applyFont="1" applyFill="1" applyBorder="1" applyAlignment="1">
      <alignment/>
    </xf>
    <xf numFmtId="14" fontId="16" fillId="0" borderId="1" xfId="0" applyNumberFormat="1" applyFont="1" applyBorder="1" applyAlignment="1">
      <alignment horizontal="center"/>
    </xf>
    <xf numFmtId="14" fontId="16" fillId="0" borderId="1" xfId="0" applyNumberFormat="1" applyFont="1" applyBorder="1" applyAlignment="1">
      <alignment/>
    </xf>
    <xf numFmtId="0" fontId="16" fillId="0" borderId="1" xfId="0" applyFont="1" applyBorder="1" applyAlignment="1">
      <alignment horizontal="center"/>
    </xf>
    <xf numFmtId="0" fontId="16" fillId="5" borderId="1" xfId="0" applyFont="1" applyFill="1" applyBorder="1" applyAlignment="1">
      <alignment horizontal="center" vertical="center"/>
    </xf>
    <xf numFmtId="0" fontId="16" fillId="13" borderId="0" xfId="0" applyFont="1" applyFill="1" applyAlignment="1">
      <alignment/>
    </xf>
    <xf numFmtId="0" fontId="47" fillId="0" borderId="1" xfId="0" applyFont="1" applyBorder="1" applyAlignment="1">
      <alignment vertical="center"/>
    </xf>
    <xf numFmtId="0" fontId="47" fillId="0" borderId="1" xfId="0" applyFont="1" applyFill="1" applyBorder="1" applyAlignment="1">
      <alignment horizontal="center" vertical="center"/>
    </xf>
    <xf numFmtId="194" fontId="47" fillId="0" borderId="1" xfId="0" applyNumberFormat="1" applyFont="1" applyBorder="1" applyAlignment="1">
      <alignment horizontal="center" vertical="center"/>
    </xf>
    <xf numFmtId="49" fontId="7" fillId="0" borderId="0" xfId="0" applyNumberFormat="1" applyFont="1" applyBorder="1" applyAlignment="1">
      <alignment horizontal="left" vertical="top"/>
    </xf>
    <xf numFmtId="0" fontId="53" fillId="0" borderId="1" xfId="0" applyFont="1" applyFill="1" applyBorder="1" applyAlignment="1">
      <alignment vertical="center" wrapText="1"/>
    </xf>
    <xf numFmtId="0" fontId="54" fillId="0" borderId="1" xfId="0" applyFont="1" applyFill="1" applyBorder="1" applyAlignment="1">
      <alignment vertical="center" wrapText="1"/>
    </xf>
    <xf numFmtId="0" fontId="47" fillId="0" borderId="1" xfId="0" applyFont="1" applyFill="1" applyBorder="1" applyAlignment="1">
      <alignment vertical="center"/>
    </xf>
    <xf numFmtId="0" fontId="16" fillId="14" borderId="1" xfId="0" applyFont="1" applyFill="1" applyBorder="1" applyAlignment="1">
      <alignment vertical="center"/>
    </xf>
    <xf numFmtId="0" fontId="15" fillId="12" borderId="0" xfId="0" applyFont="1" applyFill="1" applyAlignment="1">
      <alignment horizontal="center" vertical="center"/>
    </xf>
    <xf numFmtId="0" fontId="15" fillId="12" borderId="0" xfId="0" applyFont="1" applyFill="1" applyAlignment="1">
      <alignment vertical="center"/>
    </xf>
    <xf numFmtId="194" fontId="15" fillId="12" borderId="0" xfId="0" applyNumberFormat="1" applyFont="1" applyFill="1" applyAlignment="1">
      <alignment horizontal="center" vertical="center"/>
    </xf>
    <xf numFmtId="0" fontId="55" fillId="15" borderId="1" xfId="0" applyFont="1" applyFill="1" applyBorder="1" applyAlignment="1">
      <alignment horizontal="center" vertical="center"/>
    </xf>
    <xf numFmtId="0" fontId="55" fillId="4" borderId="1" xfId="0" applyFont="1" applyFill="1" applyBorder="1" applyAlignment="1">
      <alignment horizontal="center" vertical="center"/>
    </xf>
    <xf numFmtId="0" fontId="47" fillId="0" borderId="6" xfId="0" applyFont="1" applyBorder="1" applyAlignment="1">
      <alignment horizontal="center" vertical="center"/>
    </xf>
    <xf numFmtId="0" fontId="16" fillId="12" borderId="0" xfId="0" applyFont="1" applyFill="1" applyAlignment="1">
      <alignment horizontal="center" vertical="center"/>
    </xf>
    <xf numFmtId="0" fontId="16" fillId="12" borderId="0" xfId="0" applyFont="1" applyFill="1" applyAlignment="1">
      <alignment vertical="center"/>
    </xf>
    <xf numFmtId="1" fontId="15" fillId="12" borderId="0" xfId="0" applyNumberFormat="1" applyFont="1" applyFill="1" applyAlignment="1">
      <alignment horizontal="center" vertical="center"/>
    </xf>
    <xf numFmtId="49" fontId="16" fillId="12" borderId="0" xfId="0" applyNumberFormat="1" applyFont="1" applyFill="1" applyAlignment="1">
      <alignment horizontal="center" vertical="center"/>
    </xf>
    <xf numFmtId="3" fontId="16" fillId="12" borderId="0" xfId="0" applyNumberFormat="1" applyFont="1" applyFill="1" applyAlignment="1">
      <alignment horizontal="center" vertical="center"/>
    </xf>
    <xf numFmtId="194" fontId="16" fillId="0" borderId="1" xfId="0" applyNumberFormat="1" applyFont="1" applyFill="1" applyBorder="1" applyAlignment="1">
      <alignment horizontal="center" vertical="center"/>
    </xf>
    <xf numFmtId="3" fontId="16" fillId="0" borderId="1" xfId="0" applyNumberFormat="1" applyFont="1" applyFill="1" applyBorder="1" applyAlignment="1">
      <alignment horizontal="center" vertical="center"/>
    </xf>
    <xf numFmtId="0" fontId="16" fillId="0" borderId="1" xfId="0" applyFont="1" applyBorder="1" applyAlignment="1">
      <alignment vertical="center" wrapText="1"/>
    </xf>
    <xf numFmtId="0" fontId="57" fillId="0" borderId="1" xfId="0" applyFont="1" applyFill="1" applyBorder="1" applyAlignment="1">
      <alignment vertical="center" wrapText="1"/>
    </xf>
    <xf numFmtId="0" fontId="58" fillId="0" borderId="0" xfId="0" applyFont="1" applyFill="1" applyAlignment="1">
      <alignment horizontal="center" vertical="center"/>
    </xf>
    <xf numFmtId="0" fontId="58" fillId="0" borderId="0" xfId="0" applyFont="1" applyFill="1" applyAlignment="1">
      <alignment vertical="center"/>
    </xf>
    <xf numFmtId="194" fontId="58" fillId="0" borderId="0" xfId="0" applyNumberFormat="1" applyFont="1" applyFill="1" applyAlignment="1">
      <alignment horizontal="center" vertical="center"/>
    </xf>
    <xf numFmtId="0" fontId="0" fillId="0" borderId="0" xfId="0" applyFill="1" applyAlignment="1">
      <alignment horizontal="center" vertical="center"/>
    </xf>
    <xf numFmtId="0" fontId="0" fillId="2" borderId="0" xfId="0" applyFont="1" applyFill="1" applyAlignment="1">
      <alignment horizontal="center" vertical="center"/>
    </xf>
    <xf numFmtId="0" fontId="1" fillId="3" borderId="14" xfId="0" applyFont="1" applyFill="1" applyBorder="1" applyAlignment="1">
      <alignment horizontal="center" vertical="center"/>
    </xf>
    <xf numFmtId="1" fontId="58" fillId="0" borderId="0" xfId="0" applyNumberFormat="1" applyFont="1" applyFill="1" applyAlignment="1">
      <alignment horizontal="center" vertical="center"/>
    </xf>
    <xf numFmtId="0" fontId="59" fillId="2" borderId="1" xfId="0" applyFont="1" applyFill="1" applyBorder="1" applyAlignment="1">
      <alignment horizontal="center" vertical="center"/>
    </xf>
    <xf numFmtId="0" fontId="59" fillId="2" borderId="1" xfId="0" applyFont="1" applyFill="1" applyBorder="1" applyAlignment="1">
      <alignment horizontal="left" vertical="center"/>
    </xf>
    <xf numFmtId="194" fontId="59" fillId="2" borderId="1" xfId="0" applyNumberFormat="1" applyFont="1" applyFill="1" applyBorder="1" applyAlignment="1">
      <alignment horizontal="center" vertical="center"/>
    </xf>
    <xf numFmtId="0" fontId="47" fillId="2" borderId="1" xfId="0" applyFont="1" applyFill="1" applyBorder="1" applyAlignment="1">
      <alignment horizontal="center" vertical="center"/>
    </xf>
    <xf numFmtId="0" fontId="47" fillId="4" borderId="1" xfId="0" applyFont="1" applyFill="1" applyBorder="1" applyAlignment="1">
      <alignment horizontal="center" vertical="center"/>
    </xf>
    <xf numFmtId="0" fontId="60" fillId="0" borderId="1" xfId="0" applyFont="1" applyFill="1" applyBorder="1" applyAlignment="1">
      <alignment vertical="center" wrapText="1"/>
    </xf>
    <xf numFmtId="0" fontId="47" fillId="0" borderId="1" xfId="0" applyFont="1" applyFill="1" applyBorder="1" applyAlignment="1">
      <alignment horizontal="center" vertical="center" wrapText="1"/>
    </xf>
    <xf numFmtId="0" fontId="47" fillId="0" borderId="4" xfId="0" applyFont="1" applyFill="1" applyBorder="1" applyAlignment="1">
      <alignment horizontal="center" vertical="center"/>
    </xf>
    <xf numFmtId="0" fontId="47" fillId="0" borderId="0" xfId="0" applyFont="1" applyBorder="1" applyAlignment="1">
      <alignment horizontal="center" vertical="center"/>
    </xf>
    <xf numFmtId="0" fontId="47" fillId="0" borderId="5" xfId="0" applyFont="1" applyBorder="1" applyAlignment="1">
      <alignment horizontal="center" vertical="center"/>
    </xf>
    <xf numFmtId="0" fontId="61" fillId="0" borderId="5" xfId="0" applyFont="1" applyBorder="1" applyAlignment="1">
      <alignment vertical="center"/>
    </xf>
    <xf numFmtId="0" fontId="62" fillId="0" borderId="0" xfId="0" applyFont="1" applyFill="1" applyBorder="1" applyAlignment="1">
      <alignment horizontal="center" vertical="center"/>
    </xf>
    <xf numFmtId="0" fontId="47" fillId="2" borderId="6" xfId="0" applyFont="1" applyFill="1" applyBorder="1" applyAlignment="1">
      <alignment horizontal="center" vertical="center"/>
    </xf>
    <xf numFmtId="194" fontId="47" fillId="2" borderId="8" xfId="0" applyNumberFormat="1" applyFont="1" applyFill="1" applyBorder="1" applyAlignment="1">
      <alignment horizontal="center" vertical="center"/>
    </xf>
    <xf numFmtId="0" fontId="47" fillId="0" borderId="0" xfId="0" applyFont="1" applyBorder="1" applyAlignment="1">
      <alignment horizontal="left" vertical="center"/>
    </xf>
    <xf numFmtId="0" fontId="61" fillId="0" borderId="0" xfId="0" applyFont="1" applyBorder="1" applyAlignment="1">
      <alignment horizontal="centerContinuous" vertical="center"/>
    </xf>
    <xf numFmtId="1" fontId="61" fillId="0" borderId="0" xfId="0" applyNumberFormat="1" applyFont="1" applyFill="1" applyBorder="1" applyAlignment="1">
      <alignment horizontal="center" vertical="center"/>
    </xf>
    <xf numFmtId="0" fontId="64" fillId="2" borderId="6" xfId="0" applyFont="1" applyFill="1" applyBorder="1" applyAlignment="1">
      <alignment horizontal="center" vertical="center"/>
    </xf>
    <xf numFmtId="194" fontId="47" fillId="2" borderId="6" xfId="0" applyNumberFormat="1" applyFont="1" applyFill="1" applyBorder="1" applyAlignment="1">
      <alignment horizontal="center" vertical="center"/>
    </xf>
    <xf numFmtId="0" fontId="65" fillId="0" borderId="0" xfId="0" applyFont="1" applyBorder="1" applyAlignment="1">
      <alignment horizontal="center" vertical="center"/>
    </xf>
    <xf numFmtId="0" fontId="66" fillId="0" borderId="0" xfId="0" applyFont="1" applyFill="1" applyBorder="1" applyAlignment="1">
      <alignment horizontal="center" vertical="center"/>
    </xf>
    <xf numFmtId="0" fontId="61" fillId="0" borderId="0" xfId="0" applyFont="1" applyBorder="1" applyAlignment="1">
      <alignment horizontal="center" vertical="center"/>
    </xf>
    <xf numFmtId="0" fontId="61" fillId="0" borderId="0" xfId="0" applyFont="1" applyFill="1" applyBorder="1" applyAlignment="1">
      <alignment horizontal="center" vertical="center"/>
    </xf>
    <xf numFmtId="0" fontId="47" fillId="0" borderId="10" xfId="0" applyFont="1" applyBorder="1" applyAlignment="1">
      <alignment horizontal="center" vertical="center"/>
    </xf>
    <xf numFmtId="0" fontId="47" fillId="0" borderId="1" xfId="0" applyFont="1" applyBorder="1" applyAlignment="1">
      <alignment horizontal="center" vertical="center"/>
    </xf>
    <xf numFmtId="0" fontId="47" fillId="0" borderId="0" xfId="0" applyFont="1" applyAlignment="1">
      <alignment horizontal="center" vertical="center"/>
    </xf>
    <xf numFmtId="0" fontId="47" fillId="0" borderId="0" xfId="0" applyFont="1" applyAlignment="1">
      <alignment vertical="center"/>
    </xf>
    <xf numFmtId="0" fontId="64" fillId="2" borderId="11" xfId="0" applyFont="1" applyFill="1" applyBorder="1" applyAlignment="1">
      <alignment horizontal="center" vertical="center"/>
    </xf>
    <xf numFmtId="194" fontId="47" fillId="2" borderId="11" xfId="0" applyNumberFormat="1" applyFont="1" applyFill="1" applyBorder="1" applyAlignment="1">
      <alignment horizontal="center" vertical="center"/>
    </xf>
    <xf numFmtId="0" fontId="55" fillId="8" borderId="1" xfId="0" applyFont="1" applyFill="1" applyBorder="1" applyAlignment="1">
      <alignment horizontal="center" vertical="center"/>
    </xf>
    <xf numFmtId="194" fontId="47" fillId="0" borderId="0" xfId="0" applyNumberFormat="1" applyFont="1" applyAlignment="1">
      <alignment horizontal="center" vertical="center"/>
    </xf>
    <xf numFmtId="0" fontId="47" fillId="0" borderId="0" xfId="0" applyFont="1" applyAlignment="1" quotePrefix="1">
      <alignment horizontal="center" vertical="center"/>
    </xf>
    <xf numFmtId="0" fontId="55" fillId="0" borderId="1" xfId="0" applyFont="1" applyBorder="1" applyAlignment="1">
      <alignment horizontal="center" vertical="center"/>
    </xf>
    <xf numFmtId="0" fontId="47" fillId="0" borderId="4" xfId="0" applyFont="1" applyBorder="1" applyAlignment="1">
      <alignment horizontal="center" vertical="center"/>
    </xf>
    <xf numFmtId="0" fontId="62" fillId="0" borderId="1" xfId="0" applyFont="1" applyBorder="1" applyAlignment="1">
      <alignment horizontal="center" vertical="center"/>
    </xf>
    <xf numFmtId="0" fontId="55" fillId="9" borderId="1" xfId="0" applyFont="1" applyFill="1" applyBorder="1" applyAlignment="1">
      <alignment horizontal="center" vertical="center"/>
    </xf>
    <xf numFmtId="0" fontId="16" fillId="0" borderId="9" xfId="0" applyFont="1" applyBorder="1" applyAlignment="1">
      <alignment horizontal="left" vertical="center"/>
    </xf>
    <xf numFmtId="0" fontId="16" fillId="0" borderId="1" xfId="0" applyFont="1" applyBorder="1" applyAlignment="1">
      <alignment horizontal="left" vertical="center"/>
    </xf>
    <xf numFmtId="0" fontId="56" fillId="0" borderId="9" xfId="0" applyFont="1" applyBorder="1" applyAlignment="1">
      <alignment horizontal="left" vertical="center"/>
    </xf>
    <xf numFmtId="0" fontId="56" fillId="0" borderId="7" xfId="0" applyFont="1" applyBorder="1" applyAlignment="1">
      <alignment vertical="center"/>
    </xf>
    <xf numFmtId="0" fontId="56" fillId="0" borderId="6" xfId="0" applyFont="1" applyBorder="1" applyAlignment="1">
      <alignment vertical="center"/>
    </xf>
    <xf numFmtId="1" fontId="16" fillId="0" borderId="9" xfId="0" applyNumberFormat="1" applyFont="1" applyFill="1" applyBorder="1" applyAlignment="1">
      <alignment horizontal="center" vertical="center"/>
    </xf>
    <xf numFmtId="0" fontId="16" fillId="0" borderId="6" xfId="0" applyFont="1" applyFill="1" applyBorder="1" applyAlignment="1">
      <alignment horizontal="center" vertical="center"/>
    </xf>
    <xf numFmtId="0" fontId="16" fillId="0" borderId="6" xfId="0" applyFont="1" applyBorder="1" applyAlignment="1">
      <alignment horizontal="center" vertical="center"/>
    </xf>
    <xf numFmtId="0" fontId="2" fillId="0" borderId="9" xfId="0" applyFont="1" applyBorder="1" applyAlignment="1">
      <alignment horizontal="center" vertical="center"/>
    </xf>
    <xf numFmtId="0" fontId="16" fillId="8" borderId="1" xfId="0" applyFont="1" applyFill="1" applyBorder="1" applyAlignment="1">
      <alignment horizontal="center" vertical="center"/>
    </xf>
    <xf numFmtId="0" fontId="28" fillId="2" borderId="1" xfId="0" applyFont="1" applyFill="1" applyBorder="1" applyAlignment="1">
      <alignment vertical="center"/>
    </xf>
    <xf numFmtId="0" fontId="16" fillId="0" borderId="1" xfId="0" applyFont="1" applyBorder="1" applyAlignment="1">
      <alignment vertical="center"/>
    </xf>
    <xf numFmtId="0" fontId="14" fillId="9" borderId="1" xfId="0" applyFont="1" applyFill="1" applyBorder="1" applyAlignment="1">
      <alignment horizontal="center" vertical="center"/>
    </xf>
    <xf numFmtId="0" fontId="23" fillId="2" borderId="9" xfId="0" applyFont="1" applyFill="1" applyBorder="1" applyAlignment="1">
      <alignment horizontal="center" vertical="center"/>
    </xf>
    <xf numFmtId="0" fontId="16" fillId="0" borderId="7" xfId="0" applyFont="1" applyBorder="1" applyAlignment="1">
      <alignment horizontal="center" vertical="center"/>
    </xf>
    <xf numFmtId="194" fontId="16" fillId="0" borderId="9" xfId="0" applyNumberFormat="1" applyFont="1" applyBorder="1" applyAlignment="1">
      <alignment horizontal="center" vertical="center"/>
    </xf>
    <xf numFmtId="194" fontId="16" fillId="0" borderId="6" xfId="0" applyNumberFormat="1" applyFont="1" applyBorder="1" applyAlignment="1">
      <alignment horizontal="center" vertical="center"/>
    </xf>
    <xf numFmtId="0" fontId="20" fillId="2" borderId="9" xfId="0" applyFont="1" applyFill="1" applyBorder="1" applyAlignment="1">
      <alignment horizontal="left" vertical="center"/>
    </xf>
    <xf numFmtId="0" fontId="20" fillId="2" borderId="7" xfId="0" applyFont="1" applyFill="1" applyBorder="1" applyAlignment="1">
      <alignment horizontal="left" vertical="center"/>
    </xf>
    <xf numFmtId="0" fontId="16" fillId="0" borderId="7" xfId="0" applyFont="1" applyBorder="1" applyAlignment="1">
      <alignment vertical="center"/>
    </xf>
    <xf numFmtId="0" fontId="16" fillId="0" borderId="6" xfId="0" applyFont="1" applyBorder="1" applyAlignment="1">
      <alignment vertical="center"/>
    </xf>
    <xf numFmtId="0" fontId="16" fillId="0" borderId="9" xfId="0" applyFont="1" applyBorder="1" applyAlignment="1">
      <alignment horizontal="center" vertical="center"/>
    </xf>
    <xf numFmtId="0" fontId="0" fillId="0" borderId="6" xfId="0" applyBorder="1" applyAlignment="1">
      <alignment horizontal="center" vertical="center"/>
    </xf>
    <xf numFmtId="194" fontId="16" fillId="2" borderId="1" xfId="0" applyNumberFormat="1" applyFont="1" applyFill="1" applyBorder="1" applyAlignment="1">
      <alignment horizontal="center" vertical="center"/>
    </xf>
    <xf numFmtId="0" fontId="16" fillId="0" borderId="1" xfId="0" applyFont="1" applyBorder="1" applyAlignment="1">
      <alignment horizontal="center" vertical="center"/>
    </xf>
    <xf numFmtId="0" fontId="14" fillId="8" borderId="1" xfId="0" applyFont="1" applyFill="1" applyBorder="1" applyAlignment="1">
      <alignment horizontal="center" vertical="center"/>
    </xf>
    <xf numFmtId="0" fontId="47" fillId="0" borderId="9" xfId="0" applyFont="1" applyBorder="1" applyAlignment="1">
      <alignment horizontal="center" vertical="center"/>
    </xf>
    <xf numFmtId="194" fontId="16" fillId="2" borderId="9" xfId="0" applyNumberFormat="1" applyFont="1" applyFill="1" applyBorder="1" applyAlignment="1">
      <alignment horizontal="center" vertical="center"/>
    </xf>
    <xf numFmtId="49" fontId="25" fillId="0" borderId="1" xfId="0" applyNumberFormat="1" applyFont="1" applyBorder="1" applyAlignment="1">
      <alignment horizontal="left" vertical="center" wrapText="1"/>
    </xf>
    <xf numFmtId="0" fontId="16" fillId="0" borderId="1" xfId="0" applyFont="1" applyBorder="1" applyAlignment="1">
      <alignment horizontal="left" vertical="center" wrapText="1"/>
    </xf>
    <xf numFmtId="49" fontId="21" fillId="0" borderId="9" xfId="0" applyNumberFormat="1" applyFont="1" applyFill="1" applyBorder="1" applyAlignment="1">
      <alignment horizontal="left" vertical="center"/>
    </xf>
    <xf numFmtId="49" fontId="21" fillId="0" borderId="7" xfId="0" applyNumberFormat="1" applyFont="1" applyBorder="1" applyAlignment="1">
      <alignment horizontal="left" vertical="center"/>
    </xf>
    <xf numFmtId="49" fontId="21" fillId="0" borderId="6" xfId="0" applyNumberFormat="1" applyFont="1" applyBorder="1" applyAlignment="1">
      <alignment horizontal="left" vertical="center"/>
    </xf>
    <xf numFmtId="49" fontId="24" fillId="0" borderId="1" xfId="0" applyNumberFormat="1" applyFont="1" applyFill="1" applyBorder="1" applyAlignment="1">
      <alignment horizontal="left" vertical="center"/>
    </xf>
    <xf numFmtId="49" fontId="25" fillId="0" borderId="1" xfId="0" applyNumberFormat="1" applyFont="1" applyBorder="1" applyAlignment="1">
      <alignment horizontal="left" vertical="center"/>
    </xf>
    <xf numFmtId="49" fontId="25" fillId="0" borderId="1" xfId="0" applyNumberFormat="1" applyFont="1" applyFill="1" applyBorder="1" applyAlignment="1">
      <alignment horizontal="left" vertical="center"/>
    </xf>
    <xf numFmtId="49" fontId="24" fillId="0" borderId="9" xfId="0" applyNumberFormat="1" applyFont="1" applyFill="1" applyBorder="1" applyAlignment="1">
      <alignment horizontal="left" vertical="center"/>
    </xf>
    <xf numFmtId="0" fontId="16" fillId="0" borderId="7" xfId="0" applyFont="1" applyBorder="1" applyAlignment="1">
      <alignment horizontal="left" vertical="center"/>
    </xf>
    <xf numFmtId="0" fontId="16" fillId="0" borderId="6" xfId="0" applyFont="1" applyBorder="1" applyAlignment="1">
      <alignment horizontal="left" vertical="center"/>
    </xf>
    <xf numFmtId="49" fontId="25" fillId="0" borderId="9" xfId="0" applyNumberFormat="1" applyFont="1" applyFill="1" applyBorder="1" applyAlignment="1">
      <alignment horizontal="left" vertical="center"/>
    </xf>
    <xf numFmtId="49" fontId="24" fillId="0" borderId="1" xfId="0" applyNumberFormat="1" applyFont="1" applyBorder="1" applyAlignment="1">
      <alignment horizontal="left" vertical="center"/>
    </xf>
    <xf numFmtId="1" fontId="16" fillId="7" borderId="9" xfId="0" applyNumberFormat="1" applyFont="1" applyFill="1" applyBorder="1" applyAlignment="1">
      <alignment horizontal="center" vertical="center"/>
    </xf>
    <xf numFmtId="0" fontId="16" fillId="0" borderId="6" xfId="0" applyFont="1" applyBorder="1" applyAlignment="1">
      <alignment/>
    </xf>
    <xf numFmtId="0" fontId="15" fillId="12" borderId="10" xfId="0" applyFont="1" applyFill="1" applyBorder="1" applyAlignment="1">
      <alignment horizontal="center" vertical="center"/>
    </xf>
    <xf numFmtId="0" fontId="29" fillId="7" borderId="0"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6" xfId="0" applyFont="1" applyFill="1" applyBorder="1" applyAlignment="1">
      <alignment horizontal="center" vertical="center"/>
    </xf>
    <xf numFmtId="0" fontId="25" fillId="7" borderId="9" xfId="0" applyFont="1" applyFill="1" applyBorder="1" applyAlignment="1">
      <alignment horizontal="center" vertical="center" wrapText="1"/>
    </xf>
    <xf numFmtId="0" fontId="31" fillId="7" borderId="0" xfId="0" applyFont="1" applyFill="1" applyBorder="1" applyAlignment="1">
      <alignment vertical="center"/>
    </xf>
    <xf numFmtId="0" fontId="29" fillId="7" borderId="0" xfId="0" applyFont="1" applyFill="1" applyBorder="1" applyAlignment="1">
      <alignment vertical="center"/>
    </xf>
    <xf numFmtId="194" fontId="29" fillId="7" borderId="0" xfId="0" applyNumberFormat="1" applyFont="1" applyFill="1" applyBorder="1" applyAlignment="1">
      <alignment horizontal="center" vertical="center"/>
    </xf>
    <xf numFmtId="0" fontId="16" fillId="7" borderId="13" xfId="0" applyFont="1" applyFill="1" applyBorder="1" applyAlignment="1">
      <alignment horizontal="center" vertical="center"/>
    </xf>
    <xf numFmtId="0" fontId="16" fillId="0" borderId="0" xfId="0" applyFont="1" applyAlignment="1">
      <alignment horizontal="center" vertical="center"/>
    </xf>
    <xf numFmtId="1" fontId="16" fillId="2" borderId="9" xfId="0" applyNumberFormat="1" applyFont="1" applyFill="1" applyBorder="1" applyAlignment="1">
      <alignment horizontal="center" vertical="center"/>
    </xf>
    <xf numFmtId="0" fontId="28" fillId="2" borderId="9" xfId="0" applyFont="1" applyFill="1" applyBorder="1" applyAlignment="1">
      <alignment vertical="center"/>
    </xf>
    <xf numFmtId="0" fontId="28" fillId="2" borderId="7" xfId="0" applyFont="1" applyFill="1" applyBorder="1" applyAlignment="1">
      <alignment vertical="center"/>
    </xf>
    <xf numFmtId="0" fontId="43" fillId="0" borderId="0" xfId="0" applyFont="1" applyAlignment="1">
      <alignment horizontal="center"/>
    </xf>
    <xf numFmtId="0" fontId="16" fillId="0" borderId="9" xfId="0" applyFont="1" applyBorder="1" applyAlignment="1">
      <alignment/>
    </xf>
    <xf numFmtId="0" fontId="16" fillId="0" borderId="6" xfId="0" applyFont="1" applyBorder="1" applyAlignment="1">
      <alignment/>
    </xf>
    <xf numFmtId="0" fontId="51" fillId="0" borderId="0" xfId="0" applyFont="1" applyAlignment="1">
      <alignment horizontal="center" vertical="center"/>
    </xf>
    <xf numFmtId="0" fontId="52" fillId="0" borderId="0" xfId="0" applyFont="1" applyAlignment="1">
      <alignment horizontal="center" vertical="center"/>
    </xf>
    <xf numFmtId="0" fontId="38" fillId="0" borderId="0" xfId="0" applyFont="1" applyAlignment="1">
      <alignment horizontal="center" vertical="center"/>
    </xf>
    <xf numFmtId="0" fontId="16" fillId="0" borderId="4" xfId="0" applyFont="1" applyBorder="1" applyAlignment="1">
      <alignment/>
    </xf>
    <xf numFmtId="0" fontId="16" fillId="0" borderId="2" xfId="0" applyFont="1" applyBorder="1" applyAlignment="1">
      <alignment/>
    </xf>
    <xf numFmtId="49" fontId="16" fillId="0" borderId="13" xfId="0" applyNumberFormat="1" applyFont="1" applyBorder="1" applyAlignment="1">
      <alignment horizontal="center" vertical="center"/>
    </xf>
    <xf numFmtId="0" fontId="34" fillId="0" borderId="9" xfId="0" applyFont="1" applyBorder="1" applyAlignment="1">
      <alignment horizontal="center" vertical="center"/>
    </xf>
    <xf numFmtId="0" fontId="16" fillId="0" borderId="0" xfId="0" applyFont="1" applyBorder="1" applyAlignment="1">
      <alignment/>
    </xf>
    <xf numFmtId="0" fontId="39" fillId="0" borderId="0" xfId="0" applyFont="1" applyAlignment="1">
      <alignment horizontal="center" vertical="center"/>
    </xf>
    <xf numFmtId="0" fontId="46" fillId="13" borderId="0" xfId="0" applyFont="1" applyFill="1" applyAlignment="1">
      <alignment horizontal="center" wrapText="1"/>
    </xf>
    <xf numFmtId="0" fontId="47" fillId="0" borderId="6" xfId="0" applyFont="1" applyBorder="1" applyAlignment="1">
      <alignment horizontal="center" vertical="center"/>
    </xf>
    <xf numFmtId="0" fontId="47" fillId="0" borderId="9" xfId="0" applyFont="1" applyBorder="1" applyAlignment="1">
      <alignment horizontal="left" vertical="center"/>
    </xf>
    <xf numFmtId="0" fontId="0" fillId="0" borderId="7" xfId="0" applyBorder="1" applyAlignment="1">
      <alignment vertical="center"/>
    </xf>
    <xf numFmtId="0" fontId="0" fillId="0" borderId="6" xfId="0" applyBorder="1" applyAlignment="1">
      <alignment vertical="center"/>
    </xf>
    <xf numFmtId="0" fontId="63" fillId="2" borderId="9" xfId="0" applyFont="1" applyFill="1" applyBorder="1" applyAlignment="1">
      <alignment horizontal="left" vertical="center"/>
    </xf>
    <xf numFmtId="194" fontId="47" fillId="2" borderId="9" xfId="0" applyNumberFormat="1" applyFont="1" applyFill="1" applyBorder="1" applyAlignment="1">
      <alignment horizontal="center" vertical="center"/>
    </xf>
    <xf numFmtId="0" fontId="0" fillId="0" borderId="7" xfId="0" applyBorder="1" applyAlignment="1">
      <alignment horizontal="center" vertical="center"/>
    </xf>
    <xf numFmtId="0" fontId="64" fillId="2" borderId="9" xfId="0" applyFont="1" applyFill="1" applyBorder="1" applyAlignment="1">
      <alignment horizontal="center" vertical="center"/>
    </xf>
    <xf numFmtId="1" fontId="47" fillId="2" borderId="9" xfId="0" applyNumberFormat="1" applyFont="1" applyFill="1" applyBorder="1" applyAlignment="1">
      <alignment horizontal="center" vertical="center"/>
    </xf>
    <xf numFmtId="194" fontId="47" fillId="0" borderId="9" xfId="0" applyNumberFormat="1" applyFont="1" applyBorder="1" applyAlignment="1">
      <alignment horizontal="center" vertical="center"/>
    </xf>
    <xf numFmtId="0" fontId="67" fillId="2" borderId="9" xfId="0" applyFont="1" applyFill="1" applyBorder="1" applyAlignment="1">
      <alignment vertical="center"/>
    </xf>
    <xf numFmtId="0" fontId="68" fillId="0" borderId="12" xfId="0" applyFont="1" applyBorder="1" applyAlignment="1">
      <alignment horizontal="center" vertical="center" wrapText="1"/>
    </xf>
    <xf numFmtId="0" fontId="0" fillId="0" borderId="5"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0" xfId="0"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0" xfId="0" applyBorder="1" applyAlignment="1">
      <alignment vertical="center" wrapText="1"/>
    </xf>
    <xf numFmtId="0" fontId="0" fillId="0" borderId="8" xfId="0" applyBorder="1" applyAlignment="1">
      <alignment vertical="center" wrapText="1"/>
    </xf>
    <xf numFmtId="0" fontId="55" fillId="8" borderId="9" xfId="0" applyFont="1" applyFill="1" applyBorder="1" applyAlignment="1">
      <alignment horizontal="center" vertical="center"/>
    </xf>
    <xf numFmtId="0" fontId="0" fillId="8" borderId="6" xfId="0" applyFill="1" applyBorder="1" applyAlignment="1">
      <alignment horizontal="center" vertical="center"/>
    </xf>
    <xf numFmtId="0" fontId="55" fillId="9" borderId="1" xfId="0" applyFont="1" applyFill="1" applyBorder="1" applyAlignment="1">
      <alignment horizontal="center" vertical="center"/>
    </xf>
    <xf numFmtId="0" fontId="1" fillId="9" borderId="1" xfId="0" applyFont="1" applyFill="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8.emf" /></Relationships>
</file>

<file path=xl/drawings/_rels/drawing3.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7.emf" /></Relationships>
</file>

<file path=xl/drawings/_rels/drawing8.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4.emf" /></Relationships>
</file>

<file path=xl/drawings/_rels/drawing9.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9.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47625</xdr:rowOff>
    </xdr:from>
    <xdr:to>
      <xdr:col>21</xdr:col>
      <xdr:colOff>95250</xdr:colOff>
      <xdr:row>3</xdr:row>
      <xdr:rowOff>133350</xdr:rowOff>
    </xdr:to>
    <xdr:sp>
      <xdr:nvSpPr>
        <xdr:cNvPr id="1" name="AutoShape 11" descr="McMillens New Marodeurs"/>
        <xdr:cNvSpPr>
          <a:spLocks/>
        </xdr:cNvSpPr>
      </xdr:nvSpPr>
      <xdr:spPr>
        <a:xfrm>
          <a:off x="209550" y="47625"/>
          <a:ext cx="9544050" cy="771525"/>
        </a:xfrm>
        <a:prstGeom prst="rect"/>
        <a:noFill/>
      </xdr:spPr>
      <xdr:txBody>
        <a:bodyPr fromWordArt="1" wrap="none">
          <a:prstTxWarp prst="textPlain"/>
        </a:bodyPr>
        <a:p>
          <a:pPr algn="ctr"/>
          <a:r>
            <a:rPr sz="3600" kern="10" spc="0">
              <a:ln w="19050" cmpd="sng">
                <a:solidFill>
                  <a:srgbClr val="000000"/>
                </a:solidFill>
                <a:headEnd type="none"/>
                <a:tailEnd type="none"/>
              </a:ln>
              <a:solidFill>
                <a:srgbClr val="FF0000"/>
              </a:solidFill>
              <a:effectLst>
                <a:outerShdw dist="35921" dir="2700000" algn="ctr">
                  <a:srgbClr val="C0C0C0">
                    <a:alpha val="100000"/>
                  </a:srgbClr>
                </a:outerShdw>
              </a:effectLst>
              <a:latin typeface="Times New Roman"/>
              <a:cs typeface="Times New Roman"/>
            </a:rPr>
            <a:t>Chaos Invaders</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26</xdr:row>
      <xdr:rowOff>28575</xdr:rowOff>
    </xdr:from>
    <xdr:to>
      <xdr:col>18</xdr:col>
      <xdr:colOff>714375</xdr:colOff>
      <xdr:row>27</xdr:row>
      <xdr:rowOff>200025</xdr:rowOff>
    </xdr:to>
    <xdr:pic>
      <xdr:nvPicPr>
        <xdr:cNvPr id="1" name="cmdSpielRosterReset"/>
        <xdr:cNvPicPr preferRelativeResize="1">
          <a:picLocks noChangeAspect="1"/>
        </xdr:cNvPicPr>
      </xdr:nvPicPr>
      <xdr:blipFill>
        <a:blip r:embed="rId1"/>
        <a:stretch>
          <a:fillRect/>
        </a:stretch>
      </xdr:blipFill>
      <xdr:spPr>
        <a:xfrm>
          <a:off x="7267575" y="5962650"/>
          <a:ext cx="1647825" cy="400050"/>
        </a:xfrm>
        <a:prstGeom prst="rect">
          <a:avLst/>
        </a:prstGeom>
        <a:noFill/>
        <a:ln w="9525" cmpd="sng">
          <a:noFill/>
        </a:ln>
      </xdr:spPr>
    </xdr:pic>
    <xdr:clientData fPrintsWithSheet="0"/>
  </xdr:twoCellAnchor>
  <xdr:twoCellAnchor editAs="oneCell">
    <xdr:from>
      <xdr:col>15</xdr:col>
      <xdr:colOff>104775</xdr:colOff>
      <xdr:row>23</xdr:row>
      <xdr:rowOff>190500</xdr:rowOff>
    </xdr:from>
    <xdr:to>
      <xdr:col>18</xdr:col>
      <xdr:colOff>714375</xdr:colOff>
      <xdr:row>25</xdr:row>
      <xdr:rowOff>142875</xdr:rowOff>
    </xdr:to>
    <xdr:pic>
      <xdr:nvPicPr>
        <xdr:cNvPr id="2" name="cmdMannschaftAkt"/>
        <xdr:cNvPicPr preferRelativeResize="1">
          <a:picLocks noChangeAspect="1"/>
        </xdr:cNvPicPr>
      </xdr:nvPicPr>
      <xdr:blipFill>
        <a:blip r:embed="rId2"/>
        <a:stretch>
          <a:fillRect/>
        </a:stretch>
      </xdr:blipFill>
      <xdr:spPr>
        <a:xfrm>
          <a:off x="7248525" y="5438775"/>
          <a:ext cx="1666875" cy="409575"/>
        </a:xfrm>
        <a:prstGeom prst="rect">
          <a:avLst/>
        </a:prstGeom>
        <a:noFill/>
        <a:ln w="9525" cmpd="sng">
          <a:noFill/>
        </a:ln>
      </xdr:spPr>
    </xdr:pic>
    <xdr:clientData/>
  </xdr:twoCellAnchor>
  <xdr:twoCellAnchor editAs="oneCell">
    <xdr:from>
      <xdr:col>14</xdr:col>
      <xdr:colOff>19050</xdr:colOff>
      <xdr:row>54</xdr:row>
      <xdr:rowOff>19050</xdr:rowOff>
    </xdr:from>
    <xdr:to>
      <xdr:col>19</xdr:col>
      <xdr:colOff>219075</xdr:colOff>
      <xdr:row>57</xdr:row>
      <xdr:rowOff>171450</xdr:rowOff>
    </xdr:to>
    <xdr:pic>
      <xdr:nvPicPr>
        <xdr:cNvPr id="3" name="cmdLigaHost"/>
        <xdr:cNvPicPr preferRelativeResize="1">
          <a:picLocks noChangeAspect="1"/>
        </xdr:cNvPicPr>
      </xdr:nvPicPr>
      <xdr:blipFill>
        <a:blip r:embed="rId3"/>
        <a:stretch>
          <a:fillRect/>
        </a:stretch>
      </xdr:blipFill>
      <xdr:spPr>
        <a:xfrm>
          <a:off x="6810375" y="11210925"/>
          <a:ext cx="2333625" cy="838200"/>
        </a:xfrm>
        <a:prstGeom prst="rect">
          <a:avLst/>
        </a:prstGeom>
        <a:noFill/>
        <a:ln w="9525" cmpd="sng">
          <a:noFill/>
        </a:ln>
      </xdr:spPr>
    </xdr:pic>
    <xdr:clientData/>
  </xdr:twoCellAnchor>
  <xdr:twoCellAnchor>
    <xdr:from>
      <xdr:col>1</xdr:col>
      <xdr:colOff>9525</xdr:colOff>
      <xdr:row>39</xdr:row>
      <xdr:rowOff>85725</xdr:rowOff>
    </xdr:from>
    <xdr:to>
      <xdr:col>8</xdr:col>
      <xdr:colOff>1847850</xdr:colOff>
      <xdr:row>59</xdr:row>
      <xdr:rowOff>0</xdr:rowOff>
    </xdr:to>
    <xdr:sp>
      <xdr:nvSpPr>
        <xdr:cNvPr id="4" name="TextBox 20"/>
        <xdr:cNvSpPr txBox="1">
          <a:spLocks noChangeArrowheads="1"/>
        </xdr:cNvSpPr>
      </xdr:nvSpPr>
      <xdr:spPr>
        <a:xfrm>
          <a:off x="228600" y="8763000"/>
          <a:ext cx="5086350" cy="3571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sng" baseline="0">
              <a:latin typeface="Arial"/>
              <a:ea typeface="Arial"/>
              <a:cs typeface="Arial"/>
            </a:rPr>
            <a:t>Erklärungen:</a:t>
          </a:r>
          <a:r>
            <a:rPr lang="en-US" cap="none" sz="1000" b="0" i="0" u="none" baseline="0">
              <a:latin typeface="Arial"/>
              <a:ea typeface="Arial"/>
              <a:cs typeface="Arial"/>
            </a:rPr>
            <a:t>
~Bitte immer alle Felder die unter der Mannschaft fettgedruckt sind ausfüllen!!!!
~Hinter Gegner im kleinen Feld kommt das Teamrating des Gegners rein, dann der Teamname.
~Bei Winnings einfach das was man gewonnen hat.
~Geldtransfer zur Bank mit - und von der Bank mit + kennzeichnen
~Neue Spieler bitte komplett mit allen Werten und Skills in einer Zeile eintragen im Bereich Neue Spieler, wichtig die Kosten nicht vergessen einzutragen.
~Bei Injury ist zu beachten, daß für eine Cas die vom Apo geheilt wurde eine 1 eingetragen wird. Für Badly Hurt eine 2, für eine regenerierte Verletzung eine 3,für eine rote Karte -4 und für Tot eine 6.
~Und für alle Verletzungen die keine SPP's gegeben haben, immer ein - (Minus) vor die Zahl setzen. Dann kommt die Zählung nicht durcheinander.
Also diese Werte bitte auch immer während des Spiels mit festhalten.
~Wichtig ist auch das Feld Liga/Pokal, dort muß entweder Liga oder BB-Pokal oder Rookie undzwar in genau dieser Schreibweise stehen!!!
~In der roten Spalte, direkt hinter der Spielernummer, bitte ein N eintragen wenn der Spieler wegen Niggling-Injury nicht spielt. Und ein H dafür wenn er wegen einem Handicap nicht spielt.
Achja und in dem Feld unter Owner, kann an einen Spielkommentar eintragen wenn man will. Erscheint dann unter Bemerkung im Record Chart.</a:t>
          </a:r>
        </a:p>
      </xdr:txBody>
    </xdr:sp>
    <xdr:clientData/>
  </xdr:twoCellAnchor>
  <xdr:twoCellAnchor>
    <xdr:from>
      <xdr:col>0</xdr:col>
      <xdr:colOff>95250</xdr:colOff>
      <xdr:row>0</xdr:row>
      <xdr:rowOff>123825</xdr:rowOff>
    </xdr:from>
    <xdr:to>
      <xdr:col>20</xdr:col>
      <xdr:colOff>85725</xdr:colOff>
      <xdr:row>3</xdr:row>
      <xdr:rowOff>209550</xdr:rowOff>
    </xdr:to>
    <xdr:sp>
      <xdr:nvSpPr>
        <xdr:cNvPr id="5" name="AutoShape 21" descr="McMillens New Marodeurs"/>
        <xdr:cNvSpPr>
          <a:spLocks/>
        </xdr:cNvSpPr>
      </xdr:nvSpPr>
      <xdr:spPr>
        <a:xfrm>
          <a:off x="95250" y="123825"/>
          <a:ext cx="9172575" cy="771525"/>
        </a:xfrm>
        <a:prstGeom prst="rect"/>
        <a:noFill/>
      </xdr:spPr>
      <xdr:txBody>
        <a:bodyPr fromWordArt="1" wrap="none">
          <a:prstTxWarp prst="textPlain"/>
        </a:bodyPr>
        <a:p>
          <a:pPr algn="ctr"/>
          <a:r>
            <a:rPr sz="3600" kern="10" spc="0">
              <a:ln w="19050" cmpd="sng">
                <a:solidFill>
                  <a:srgbClr val="000000"/>
                </a:solidFill>
                <a:headEnd type="none"/>
                <a:tailEnd type="none"/>
              </a:ln>
              <a:solidFill>
                <a:srgbClr val="FF0000"/>
              </a:solidFill>
              <a:effectLst>
                <a:outerShdw dist="35921" dir="2700000" algn="ctr">
                  <a:srgbClr val="C0C0C0">
                    <a:alpha val="100000"/>
                  </a:srgbClr>
                </a:outerShdw>
              </a:effectLst>
              <a:latin typeface="Times New Roman"/>
              <a:cs typeface="Times New Roman"/>
            </a:rPr>
            <a:t>Chaos Invaders</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6"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solidFill>
                  <a:srgbClr val="000000"/>
                </a:solidFill>
                <a:headEnd type="none"/>
                <a:tailEnd type="none"/>
              </a:ln>
              <a:solidFill>
                <a:srgbClr val="FF0000"/>
              </a:solidFill>
              <a:effectLst>
                <a:outerShdw dist="35921" dir="2700000" algn="ctr">
                  <a:srgbClr val="C0C0C0">
                    <a:alpha val="100000"/>
                  </a:srgbClr>
                </a:outerShdw>
              </a:effectLst>
              <a:latin typeface="Times New Roman"/>
              <a:cs typeface="Times New Roman"/>
            </a:rPr>
            <a:t>Chaos Invaders</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0</xdr:row>
      <xdr:rowOff>104775</xdr:rowOff>
    </xdr:from>
    <xdr:to>
      <xdr:col>12</xdr:col>
      <xdr:colOff>2076450</xdr:colOff>
      <xdr:row>3</xdr:row>
      <xdr:rowOff>190500</xdr:rowOff>
    </xdr:to>
    <xdr:sp>
      <xdr:nvSpPr>
        <xdr:cNvPr id="1" name="AutoShape 5" descr="McMillens New Marodeurs"/>
        <xdr:cNvSpPr>
          <a:spLocks/>
        </xdr:cNvSpPr>
      </xdr:nvSpPr>
      <xdr:spPr>
        <a:xfrm>
          <a:off x="1819275" y="104775"/>
          <a:ext cx="9496425" cy="771525"/>
        </a:xfrm>
        <a:prstGeom prst="rect"/>
        <a:noFill/>
      </xdr:spPr>
      <xdr:txBody>
        <a:bodyPr fromWordArt="1" wrap="none">
          <a:prstTxWarp prst="textPlain"/>
        </a:bodyPr>
        <a:p>
          <a:pPr algn="ctr"/>
          <a:r>
            <a:rPr sz="3600" kern="10" spc="0">
              <a:ln w="19050" cmpd="sng">
                <a:solidFill>
                  <a:srgbClr val="000000"/>
                </a:solidFill>
                <a:headEnd type="none"/>
                <a:tailEnd type="none"/>
              </a:ln>
              <a:solidFill>
                <a:srgbClr val="FF0000"/>
              </a:solidFill>
              <a:effectLst>
                <a:outerShdw dist="35921" dir="2700000" algn="ctr">
                  <a:srgbClr val="C0C0C0">
                    <a:alpha val="100000"/>
                  </a:srgbClr>
                </a:outerShdw>
              </a:effectLst>
              <a:latin typeface="Times New Roman"/>
              <a:cs typeface="Times New Roman"/>
            </a:rPr>
            <a:t>Chaos Invaders
</a:t>
          </a:r>
        </a:p>
      </xdr:txBody>
    </xdr:sp>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47625</xdr:rowOff>
    </xdr:from>
    <xdr:to>
      <xdr:col>11</xdr:col>
      <xdr:colOff>19050</xdr:colOff>
      <xdr:row>101</xdr:row>
      <xdr:rowOff>123825</xdr:rowOff>
    </xdr:to>
    <xdr:sp>
      <xdr:nvSpPr>
        <xdr:cNvPr id="1" name="TextBox 1"/>
        <xdr:cNvSpPr txBox="1">
          <a:spLocks noChangeArrowheads="1"/>
        </xdr:cNvSpPr>
      </xdr:nvSpPr>
      <xdr:spPr>
        <a:xfrm>
          <a:off x="28575" y="371475"/>
          <a:ext cx="8372475" cy="161067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Legende für die Abkürzungen in der Überschriftenzeile</a:t>
          </a:r>
          <a:r>
            <a:rPr lang="en-US" cap="none" sz="1000" b="0" i="0" u="none" baseline="0">
              <a:latin typeface="Arial"/>
              <a:ea typeface="Arial"/>
              <a:cs typeface="Arial"/>
            </a:rPr>
            <a:t>:
 - </a:t>
          </a:r>
          <a:r>
            <a:rPr lang="en-US" cap="none" sz="1000" b="1" i="0" u="none" baseline="0">
              <a:latin typeface="Arial"/>
              <a:ea typeface="Arial"/>
              <a:cs typeface="Arial"/>
            </a:rPr>
            <a:t>No.</a:t>
          </a:r>
          <a:r>
            <a:rPr lang="en-US" cap="none" sz="1000" b="0" i="0" u="none" baseline="0">
              <a:latin typeface="Arial"/>
              <a:ea typeface="Arial"/>
              <a:cs typeface="Arial"/>
            </a:rPr>
            <a:t> : Die Spielernummer  (sollte dieser auch auf der Miniatur haben)
 - </a:t>
          </a:r>
          <a:r>
            <a:rPr lang="en-US" cap="none" sz="1000" b="1" i="0" u="none" baseline="0">
              <a:latin typeface="Arial"/>
              <a:ea typeface="Arial"/>
              <a:cs typeface="Arial"/>
            </a:rPr>
            <a:t>M</a:t>
          </a:r>
          <a:r>
            <a:rPr lang="en-US" cap="none" sz="1000" b="0" i="0" u="none" baseline="0">
              <a:latin typeface="Arial"/>
              <a:ea typeface="Arial"/>
              <a:cs typeface="Arial"/>
            </a:rPr>
            <a:t> : Diese rote Spalte zeigt an ob ein Spieler überhaupt spielen darf. Hier erscheint ein </a:t>
          </a:r>
          <a:r>
            <a:rPr lang="en-US" cap="none" sz="1000" b="1" i="0" u="none" baseline="0">
              <a:latin typeface="Arial"/>
              <a:ea typeface="Arial"/>
              <a:cs typeface="Arial"/>
            </a:rPr>
            <a:t>X</a:t>
          </a:r>
          <a:r>
            <a:rPr lang="en-US" cap="none" sz="1000" b="0" i="0" u="none" baseline="0">
              <a:latin typeface="Arial"/>
              <a:ea typeface="Arial"/>
              <a:cs typeface="Arial"/>
            </a:rPr>
            <a:t> falls der Spieler sich im letzten Spiel eine Verletzung mit
         Missing Next Game zugezogen hat.
         Im SpielRoster muß hier nur etwas eingetragen werden, wenn ein Spieler vor dem Spiel ausfällt.
         durch: Niggling Injury: </a:t>
          </a:r>
          <a:r>
            <a:rPr lang="en-US" cap="none" sz="1000" b="1" i="0" u="none" baseline="0">
              <a:latin typeface="Arial"/>
              <a:ea typeface="Arial"/>
              <a:cs typeface="Arial"/>
            </a:rPr>
            <a:t>N</a:t>
          </a:r>
          <a:r>
            <a:rPr lang="en-US" cap="none" sz="1000" b="0" i="0" u="none" baseline="0">
              <a:latin typeface="Arial"/>
              <a:ea typeface="Arial"/>
              <a:cs typeface="Arial"/>
            </a:rPr>
            <a:t>
                   Handicap:       </a:t>
          </a:r>
          <a:r>
            <a:rPr lang="en-US" cap="none" sz="1000" b="1" i="0" u="none" baseline="0">
              <a:latin typeface="Arial"/>
              <a:ea typeface="Arial"/>
              <a:cs typeface="Arial"/>
            </a:rPr>
            <a:t>H</a:t>
          </a:r>
          <a:r>
            <a:rPr lang="en-US" cap="none" sz="1000" b="0" i="0" u="none" baseline="0">
              <a:latin typeface="Arial"/>
              <a:ea typeface="Arial"/>
              <a:cs typeface="Arial"/>
            </a:rPr>
            <a:t>
         Die Sperre aus einer vorhergehenden Verletzung wird hier automatisch angezeigt.
         Diese Einträge sind wichtig damit man weiß wer spielen darf und damit die Anzahl der bestrittenen Spiele pro Spieler stimmen.
 - </a:t>
          </a:r>
          <a:r>
            <a:rPr lang="en-US" cap="none" sz="1000" b="1" i="0" u="none" baseline="0">
              <a:latin typeface="Arial"/>
              <a:ea typeface="Arial"/>
              <a:cs typeface="Arial"/>
            </a:rPr>
            <a:t>Player Name</a:t>
          </a:r>
          <a:r>
            <a:rPr lang="en-US" cap="none" sz="1000" b="0" i="0" u="none" baseline="0">
              <a:latin typeface="Arial"/>
              <a:ea typeface="Arial"/>
              <a:cs typeface="Arial"/>
            </a:rPr>
            <a:t>: is hoffentlich klar
 - </a:t>
          </a:r>
          <a:r>
            <a:rPr lang="en-US" cap="none" sz="1000" b="1" i="0" u="none" baseline="0">
              <a:latin typeface="Arial"/>
              <a:ea typeface="Arial"/>
              <a:cs typeface="Arial"/>
            </a:rPr>
            <a:t>Position</a:t>
          </a:r>
          <a:r>
            <a:rPr lang="en-US" cap="none" sz="1000" b="0" i="0" u="none" baseline="0">
              <a:latin typeface="Arial"/>
              <a:ea typeface="Arial"/>
              <a:cs typeface="Arial"/>
            </a:rPr>
            <a:t>: Die Art des Spielers, also die Position die er in der Mannschaft spielt. (Ergibt sich aus der Mannschaftsliste im LRB.)
 - </a:t>
          </a:r>
          <a:r>
            <a:rPr lang="en-US" cap="none" sz="1000" b="1" i="0" u="none" baseline="0">
              <a:latin typeface="Arial"/>
              <a:ea typeface="Arial"/>
              <a:cs typeface="Arial"/>
            </a:rPr>
            <a:t>MA</a:t>
          </a:r>
          <a:r>
            <a:rPr lang="en-US" cap="none" sz="1000" b="0" i="0" u="none" baseline="0">
              <a:latin typeface="Arial"/>
              <a:ea typeface="Arial"/>
              <a:cs typeface="Arial"/>
            </a:rPr>
            <a:t>: Bewegungsweite [im MannschaftsRooster der aktuelle Wert, im SaisonRooster nur die Änderungen innerhalb der Saison]
 - </a:t>
          </a:r>
          <a:r>
            <a:rPr lang="en-US" cap="none" sz="1000" b="1" i="0" u="none" baseline="0">
              <a:latin typeface="Arial"/>
              <a:ea typeface="Arial"/>
              <a:cs typeface="Arial"/>
            </a:rPr>
            <a:t>ST</a:t>
          </a:r>
          <a:r>
            <a:rPr lang="en-US" cap="none" sz="1000" b="0" i="0" u="none" baseline="0">
              <a:latin typeface="Arial"/>
              <a:ea typeface="Arial"/>
              <a:cs typeface="Arial"/>
            </a:rPr>
            <a:t>: Stärke                [dasselbe wie bei MA, gilt auch für AG,AV,Skills,bis einschließlich SPP]
 - </a:t>
          </a:r>
          <a:r>
            <a:rPr lang="en-US" cap="none" sz="1000" b="1" i="0" u="none" baseline="0">
              <a:latin typeface="Arial"/>
              <a:ea typeface="Arial"/>
              <a:cs typeface="Arial"/>
            </a:rPr>
            <a:t>AG</a:t>
          </a:r>
          <a:r>
            <a:rPr lang="en-US" cap="none" sz="1000" b="0" i="0" u="none" baseline="0">
              <a:latin typeface="Arial"/>
              <a:ea typeface="Arial"/>
              <a:cs typeface="Arial"/>
            </a:rPr>
            <a:t>: Geschicklichkeit
 - </a:t>
          </a:r>
          <a:r>
            <a:rPr lang="en-US" cap="none" sz="1000" b="1" i="0" u="none" baseline="0">
              <a:latin typeface="Arial"/>
              <a:ea typeface="Arial"/>
              <a:cs typeface="Arial"/>
            </a:rPr>
            <a:t>AV</a:t>
          </a:r>
          <a:r>
            <a:rPr lang="en-US" cap="none" sz="1000" b="0" i="0" u="none" baseline="0">
              <a:latin typeface="Arial"/>
              <a:ea typeface="Arial"/>
              <a:cs typeface="Arial"/>
            </a:rPr>
            <a:t>: Rüstungsschutz
~ </a:t>
          </a:r>
          <a:r>
            <a:rPr lang="en-US" cap="none" sz="1000" b="0" i="1" u="none" baseline="0">
              <a:latin typeface="Arial"/>
              <a:ea typeface="Arial"/>
              <a:cs typeface="Arial"/>
            </a:rPr>
            <a:t>Bei den 4 Attributen gilt: Wenn sich der Wert positiv verändert, wird die Zelle grün gefärbt und die Zahl fettgedruckt. Ändert sich der Wert negativ, 
   wird die Zelle rötlich gefärbt und die Zahl fettgedruckt.</a:t>
          </a:r>
          <a:r>
            <a:rPr lang="en-US" cap="none" sz="1000" b="0" i="0" u="none" baseline="0">
              <a:latin typeface="Arial"/>
              <a:ea typeface="Arial"/>
              <a:cs typeface="Arial"/>
            </a:rPr>
            <a:t>
 - </a:t>
          </a:r>
          <a:r>
            <a:rPr lang="en-US" cap="none" sz="1000" b="1" i="0" u="none" baseline="0">
              <a:latin typeface="Arial"/>
              <a:ea typeface="Arial"/>
              <a:cs typeface="Arial"/>
            </a:rPr>
            <a:t>Skills</a:t>
          </a:r>
          <a:r>
            <a:rPr lang="en-US" cap="none" sz="1000" b="0" i="0" u="none" baseline="0">
              <a:latin typeface="Arial"/>
              <a:ea typeface="Arial"/>
              <a:cs typeface="Arial"/>
            </a:rPr>
            <a:t>: Hier werden die Fähigkeiten des Spielers eingetragen [Wenn man möchte, die Anfangswerte in schwarz, die zusätzlichen in rot,nicht auto!]
 - </a:t>
          </a:r>
          <a:r>
            <a:rPr lang="en-US" cap="none" sz="1000" b="1" i="0" u="none" baseline="0">
              <a:latin typeface="Arial"/>
              <a:ea typeface="Arial"/>
              <a:cs typeface="Arial"/>
            </a:rPr>
            <a:t>N</a:t>
          </a:r>
          <a:r>
            <a:rPr lang="en-US" cap="none" sz="1000" b="0" i="0" u="none" baseline="0">
              <a:latin typeface="Arial"/>
              <a:ea typeface="Arial"/>
              <a:cs typeface="Arial"/>
            </a:rPr>
            <a:t>: Die Anzahl der NigglingInjurys  [Wird automatisch ausgefüllt, allerdings muß im SpielRoster eine Niggling die durch Alterung zustande kommt von
       Hand in dieser Zeile eingetragen werden, also einfach eine 1.]
 - </a:t>
          </a:r>
          <a:r>
            <a:rPr lang="en-US" cap="none" sz="1000" b="1" i="0" u="none" baseline="0">
              <a:latin typeface="Arial"/>
              <a:ea typeface="Arial"/>
              <a:cs typeface="Arial"/>
            </a:rPr>
            <a:t>INJ</a:t>
          </a:r>
          <a:r>
            <a:rPr lang="en-US" cap="none" sz="1000" b="0" i="0" u="none" baseline="0">
              <a:latin typeface="Arial"/>
              <a:ea typeface="Arial"/>
              <a:cs typeface="Arial"/>
            </a:rPr>
            <a:t>: Verletzung [Diese Spalte gibt es zweimal, im Normalfall wird immer nur die erste benutzt, hier trägt man die genaue Verletzungszahl ein, 
          also alles was größer 10 ist so reinschreiben. Bei anderen Arten von Verletzungen, oder Sonderfällen, müßen dort Werte kleiner 11 eingetragen
          werden.
          </a:t>
          </a:r>
          <a:r>
            <a:rPr lang="en-US" cap="none" sz="1000" b="1" i="0" u="sng" baseline="0">
              <a:latin typeface="Arial"/>
              <a:ea typeface="Arial"/>
              <a:cs typeface="Arial"/>
            </a:rPr>
            <a:t>WICHTIG: </a:t>
          </a:r>
          <a:r>
            <a:rPr lang="en-US" cap="none" sz="1000" b="1" i="1" u="sng" baseline="0">
              <a:latin typeface="Arial"/>
              <a:ea typeface="Arial"/>
              <a:cs typeface="Arial"/>
            </a:rPr>
            <a:t>Eine Verletzung oder ähnliches welche keine SPP bringt, muß immer mit einem Minuszeichen ( - ) versehen werden!</a:t>
          </a:r>
          <a:r>
            <a:rPr lang="en-US" cap="none" sz="1000" b="1" i="1" u="none" baseline="0">
              <a:latin typeface="Arial"/>
              <a:ea typeface="Arial"/>
              <a:cs typeface="Arial"/>
            </a:rPr>
            <a:t>
</a:t>
          </a:r>
          <a:r>
            <a:rPr lang="en-US" cap="none" sz="1000" b="0" i="0" u="none" baseline="0">
              <a:latin typeface="Arial"/>
              <a:ea typeface="Arial"/>
              <a:cs typeface="Arial"/>
            </a:rPr>
            <a:t>          1 : Apotheker hat die Verletzung geheilt; immer -1
          2 : Badly Hurt
          3 : Verletzung wurde regeneriert
          4 : Rote Karte ; immer -4
          5 : /
          6 : TOD, der Spieler wurde getötet.
          7 : Der Trainer hat den Spieler entlassen; immer -7
          8 : /
          9 : /
        10 : /
   ab  11: Den jeweiligen Wert eintragen
~ </a:t>
          </a:r>
          <a:r>
            <a:rPr lang="en-US" cap="none" sz="1000" b="0" i="1" u="none" baseline="0">
              <a:latin typeface="Arial"/>
              <a:ea typeface="Arial"/>
              <a:cs typeface="Arial"/>
            </a:rPr>
            <a:t>Die zweite Spalte ist dafür gedacht, daß ein einzelner Spieler, theoretisch öfter als einmal verletzt werden kann, Apo, Regneration, es könnte 
   allerdings auch passieren, daß es öfter als 2 mal passiert, aber bis jetzt kam das noch nicht vor, hoffen wir das es so bleibt.
   Die jeweilige Zahl wird automatisch interpretiert. Heißt es werden die entsprechenden Auswirkungen sofort ermittelt und im Mannschaftsbogen 
   eingetragen. Im Friedhof werden in dieser Spalte die Anzahl der Verletzungen und in der 2ten Spalte die Anzahl der durch NigglingInjurys 
   ausgesetzten Speile angezeigt.
   </a:t>
          </a:r>
          <a:r>
            <a:rPr lang="en-US" cap="none" sz="1000" b="1" i="1" u="sng" baseline="0">
              <a:latin typeface="Arial"/>
              <a:ea typeface="Arial"/>
              <a:cs typeface="Arial"/>
            </a:rPr>
            <a:t>WICHTIG:</a:t>
          </a:r>
          <a:r>
            <a:rPr lang="en-US" cap="none" sz="1000" b="0" i="1" u="none" baseline="0">
              <a:latin typeface="Arial"/>
              <a:ea typeface="Arial"/>
              <a:cs typeface="Arial"/>
            </a:rPr>
            <a:t> Die Werte kleiner 11 sind dafür da, das im RecordChart die Cas-Statistik stimmt.Und selbstredend, damit die Toten in den Friedhof
                   kommen und im Mannschaftsroster gelöscht werden. Die roten Karten werden auch gezählt. Jede Verletzung wird auch in einer extra
                   Spalte gezählt.</a:t>
          </a:r>
          <a:r>
            <a:rPr lang="en-US" cap="none" sz="1000" b="0" i="0" u="none" baseline="0">
              <a:latin typeface="Arial"/>
              <a:ea typeface="Arial"/>
              <a:cs typeface="Arial"/>
            </a:rPr>
            <a:t>
 - </a:t>
          </a:r>
          <a:r>
            <a:rPr lang="en-US" cap="none" sz="1000" b="1" i="0" u="none" baseline="0">
              <a:latin typeface="Arial"/>
              <a:ea typeface="Arial"/>
              <a:cs typeface="Arial"/>
            </a:rPr>
            <a:t>COMP</a:t>
          </a:r>
          <a:r>
            <a:rPr lang="en-US" cap="none" sz="1000" b="0" i="0" u="none" baseline="0">
              <a:latin typeface="Arial"/>
              <a:ea typeface="Arial"/>
              <a:cs typeface="Arial"/>
            </a:rPr>
            <a:t>: Hier werden die Complite Passes gezählt. Einfach die erzielten eintragen, in dem Spiel.
 - </a:t>
          </a:r>
          <a:r>
            <a:rPr lang="en-US" cap="none" sz="1000" b="1" i="0" u="none" baseline="0">
              <a:latin typeface="Arial"/>
              <a:ea typeface="Arial"/>
              <a:cs typeface="Arial"/>
            </a:rPr>
            <a:t>TD:</a:t>
          </a:r>
          <a:r>
            <a:rPr lang="en-US" cap="none" sz="1000" b="0" i="0" u="none" baseline="0">
              <a:latin typeface="Arial"/>
              <a:ea typeface="Arial"/>
              <a:cs typeface="Arial"/>
            </a:rPr>
            <a:t> Hier werden die Touch Downs gezählt.
 -</a:t>
          </a:r>
          <a:r>
            <a:rPr lang="en-US" cap="none" sz="1000" b="1" i="0" u="none" baseline="0">
              <a:latin typeface="Arial"/>
              <a:ea typeface="Arial"/>
              <a:cs typeface="Arial"/>
            </a:rPr>
            <a:t> INT:</a:t>
          </a:r>
          <a:r>
            <a:rPr lang="en-US" cap="none" sz="1000" b="0" i="0" u="none" baseline="0">
              <a:latin typeface="Arial"/>
              <a:ea typeface="Arial"/>
              <a:cs typeface="Arial"/>
            </a:rPr>
            <a:t> Hier die Interceptions.
 - </a:t>
          </a:r>
          <a:r>
            <a:rPr lang="en-US" cap="none" sz="1000" b="1" i="0" u="none" baseline="0">
              <a:latin typeface="Arial"/>
              <a:ea typeface="Arial"/>
              <a:cs typeface="Arial"/>
            </a:rPr>
            <a:t>CAS: </a:t>
          </a:r>
          <a:r>
            <a:rPr lang="en-US" cap="none" sz="1000" b="0" i="0" u="none" baseline="0">
              <a:latin typeface="Arial"/>
              <a:ea typeface="Arial"/>
              <a:cs typeface="Arial"/>
            </a:rPr>
            <a:t>Hier die vom eigenen Team gemachten Causalities.
 - </a:t>
          </a:r>
          <a:r>
            <a:rPr lang="en-US" cap="none" sz="1000" b="1" i="0" u="none" baseline="0">
              <a:latin typeface="Arial"/>
              <a:ea typeface="Arial"/>
              <a:cs typeface="Arial"/>
            </a:rPr>
            <a:t>MVP: </a:t>
          </a:r>
          <a:r>
            <a:rPr lang="en-US" cap="none" sz="1000" b="0" i="0" u="none" baseline="0">
              <a:latin typeface="Arial"/>
              <a:ea typeface="Arial"/>
              <a:cs typeface="Arial"/>
            </a:rPr>
            <a:t>Hier die bekommen Most Valueable Player Awards.
 - </a:t>
          </a:r>
          <a:r>
            <a:rPr lang="en-US" cap="none" sz="1000" b="1" i="0" u="none" baseline="0">
              <a:latin typeface="Arial"/>
              <a:ea typeface="Arial"/>
              <a:cs typeface="Arial"/>
            </a:rPr>
            <a:t>SPP: </a:t>
          </a:r>
          <a:r>
            <a:rPr lang="en-US" cap="none" sz="1000" b="0" i="0" u="none" baseline="0">
              <a:latin typeface="Arial"/>
              <a:ea typeface="Arial"/>
              <a:cs typeface="Arial"/>
            </a:rPr>
            <a:t>Hier werden automatisch, die Starplayerpoints aufsummiert.
 - </a:t>
          </a:r>
          <a:r>
            <a:rPr lang="en-US" cap="none" sz="1000" b="1" i="0" u="none" baseline="0">
              <a:latin typeface="Arial"/>
              <a:ea typeface="Arial"/>
              <a:cs typeface="Arial"/>
            </a:rPr>
            <a:t>Cost: </a:t>
          </a:r>
          <a:r>
            <a:rPr lang="en-US" cap="none" sz="1000" b="0" i="0" u="none" baseline="0">
              <a:latin typeface="Arial"/>
              <a:ea typeface="Arial"/>
              <a:cs typeface="Arial"/>
            </a:rPr>
            <a:t>Hier steht was ein Spieler gekostet hat.
 - </a:t>
          </a:r>
          <a:r>
            <a:rPr lang="en-US" cap="none" sz="1000" b="1" i="0" u="none" baseline="0">
              <a:latin typeface="Arial"/>
              <a:ea typeface="Arial"/>
              <a:cs typeface="Arial"/>
            </a:rPr>
            <a:t>I# : </a:t>
          </a:r>
          <a:r>
            <a:rPr lang="en-US" cap="none" sz="1000" b="0" i="0" u="none" baseline="0">
              <a:latin typeface="Arial"/>
              <a:ea typeface="Arial"/>
              <a:cs typeface="Arial"/>
            </a:rPr>
            <a:t>Hier werden die erlittenen Verletzungen mitgezählt. [einschließlich Badly Hurt, Regenration und Apotheker geheilt]
 - </a:t>
          </a:r>
          <a:r>
            <a:rPr lang="en-US" cap="none" sz="1000" b="1" i="0" u="none" baseline="0">
              <a:latin typeface="Arial"/>
              <a:ea typeface="Arial"/>
              <a:cs typeface="Arial"/>
            </a:rPr>
            <a:t>R# : </a:t>
          </a:r>
          <a:r>
            <a:rPr lang="en-US" cap="none" sz="1000" b="0" i="0" u="none" baseline="0">
              <a:latin typeface="Arial"/>
              <a:ea typeface="Arial"/>
              <a:cs typeface="Arial"/>
            </a:rPr>
            <a:t>Hier werden die roten Karten gezählt.
 - </a:t>
          </a:r>
          <a:r>
            <a:rPr lang="en-US" cap="none" sz="1000" b="1" i="0" u="none" baseline="0">
              <a:latin typeface="Arial"/>
              <a:ea typeface="Arial"/>
              <a:cs typeface="Arial"/>
            </a:rPr>
            <a:t>Sp# : </a:t>
          </a:r>
          <a:r>
            <a:rPr lang="en-US" cap="none" sz="1000" b="0" i="0" u="none" baseline="0">
              <a:latin typeface="Arial"/>
              <a:ea typeface="Arial"/>
              <a:cs typeface="Arial"/>
            </a:rPr>
            <a:t>Hier werden die Spiele gezählt, die der Spieler tatsächlich absolviert hat.
 -</a:t>
          </a:r>
          <a:r>
            <a:rPr lang="en-US" cap="none" sz="1000" b="1" i="0" u="none" baseline="0">
              <a:latin typeface="Arial"/>
              <a:ea typeface="Arial"/>
              <a:cs typeface="Arial"/>
            </a:rPr>
            <a:t> N# : </a:t>
          </a:r>
          <a:r>
            <a:rPr lang="en-US" cap="none" sz="1000" b="0" i="0" u="none" baseline="0">
              <a:latin typeface="Arial"/>
              <a:ea typeface="Arial"/>
              <a:cs typeface="Arial"/>
            </a:rPr>
            <a:t>Hier werden die Spiele gezählt, die ein Spieler auf Grund seiner NigglingInjury aussetzen mußte.
 - </a:t>
          </a:r>
          <a:r>
            <a:rPr lang="en-US" cap="none" sz="1000" b="1" i="0" u="none" baseline="0">
              <a:latin typeface="Arial"/>
              <a:ea typeface="Arial"/>
              <a:cs typeface="Arial"/>
            </a:rPr>
            <a:t>E : </a:t>
          </a:r>
          <a:r>
            <a:rPr lang="en-US" cap="none" sz="1000" b="0" i="0" u="none" baseline="0">
              <a:latin typeface="Arial"/>
              <a:ea typeface="Arial"/>
              <a:cs typeface="Arial"/>
            </a:rPr>
            <a:t>Hier steht das Spiel, in welchem der Spieler gekauft wurde. [Bei der Anfangsmannschaft, bitte überall eine 0 eintragen.]
 - </a:t>
          </a:r>
          <a:r>
            <a:rPr lang="en-US" cap="none" sz="1000" b="1" i="0" u="none" baseline="0">
              <a:latin typeface="Arial"/>
              <a:ea typeface="Arial"/>
              <a:cs typeface="Arial"/>
            </a:rPr>
            <a:t>NL: </a:t>
          </a:r>
          <a:r>
            <a:rPr lang="en-US" cap="none" sz="1000" b="0" i="0" u="none" baseline="0">
              <a:latin typeface="Arial"/>
              <a:ea typeface="Arial"/>
              <a:cs typeface="Arial"/>
            </a:rPr>
            <a:t>Hier wierden automatisch die Punkte berechnet, die ein Spieler bis zum nächsten Skill braucht.</a:t>
          </a:r>
          <a:r>
            <a:rPr lang="en-US" cap="none" sz="1000" b="1" i="0" u="none" baseline="0">
              <a:latin typeface="Arial"/>
              <a:ea typeface="Arial"/>
              <a:cs typeface="Arial"/>
            </a:rPr>
            <a:t>
 - NS: </a:t>
          </a:r>
          <a:r>
            <a:rPr lang="en-US" cap="none" sz="1000" b="0" i="0" u="none" baseline="0">
              <a:latin typeface="Arial"/>
              <a:ea typeface="Arial"/>
              <a:cs typeface="Arial"/>
            </a:rPr>
            <a:t>Hier kann man optional eintragen, welchen nächsten Skill ein Spieler bekommen soll.</a:t>
          </a:r>
          <a:r>
            <a:rPr lang="en-US" cap="none" sz="1000" b="1" i="0" u="none" baseline="0">
              <a:latin typeface="Arial"/>
              <a:ea typeface="Arial"/>
              <a:cs typeface="Arial"/>
            </a:rPr>
            <a:t>
 - NT: </a:t>
          </a:r>
          <a:r>
            <a:rPr lang="en-US" cap="none" sz="1000" b="0" i="0" u="none" baseline="0">
              <a:latin typeface="Arial"/>
              <a:ea typeface="Arial"/>
              <a:cs typeface="Arial"/>
            </a:rPr>
            <a:t>Hier kann man optional eintragen, welchen nächsten Trait ein Spieler bekommen soll.
 - </a:t>
          </a:r>
          <a:r>
            <a:rPr lang="en-US" cap="none" sz="1000" b="1" i="0" u="none" baseline="0">
              <a:latin typeface="Arial"/>
              <a:ea typeface="Arial"/>
              <a:cs typeface="Arial"/>
            </a:rPr>
            <a:t>Übertrag COST:</a:t>
          </a:r>
          <a:r>
            <a:rPr lang="en-US" cap="none" sz="1000" b="0" i="0" u="none" baseline="0">
              <a:latin typeface="Arial"/>
              <a:ea typeface="Arial"/>
              <a:cs typeface="Arial"/>
            </a:rPr>
            <a:t> Wird zur Berechnung des Team Rating beim Ausfall des Spielers benötigt.
 - Das Feld Tote enthält die Anzahl der unfreiwillig gestorbenen Spieler.[Wird automatisch gezählt]
</a:t>
          </a:r>
          <a:r>
            <a:rPr lang="en-US" cap="none" sz="1400" b="1" i="0" u="none" baseline="0">
              <a:latin typeface="Arial"/>
              <a:ea typeface="Arial"/>
              <a:cs typeface="Arial"/>
            </a:rPr>
            <a:t>Grundsätzlich gilt: Die farbig unterlegten Spalten werden automatisch ausgefüllt!
</a:t>
          </a:r>
          <a:r>
            <a:rPr lang="en-US" cap="none" sz="1200" b="0" i="0" u="none" baseline="0">
              <a:latin typeface="Arial"/>
              <a:ea typeface="Arial"/>
              <a:cs typeface="Arial"/>
            </a:rPr>
            <a:t> Dazu gibt es selbstredend Ausnahmen. In der roten Spalte, muß man von Hand ein N oder H eintragen, wenn der Spieler durch NigglingInjury oder Handicap vor dem Spiel ausfällt.
In der gelben Spalte muß man eine 1 für eine NigglingInjury durch Alterung eintragen.
In den grauen muß man tatsächlich nur was eintragen, wenn man einen Fehler beheben will, oder die Startwerte einträgt.
Dabei fällt die Spalte SPP weg, da NIE etwas von Hand reinschreiben!
Achja, ganz am Anfang muß auch im Feld Hinter ReRolls bei den Kosten ein Wert eingetragen werden, da der bei jedem Team anders ist.
</a:t>
          </a:r>
          <a:r>
            <a:rPr lang="en-US" cap="none" sz="1200" b="1" i="0" u="none" baseline="0">
              <a:latin typeface="Arial"/>
              <a:ea typeface="Arial"/>
              <a:cs typeface="Arial"/>
            </a:rPr>
            <a:t>Beim Friedhof muß der Teamname in der Kopfzeile eingetragen werden, also nicht einfach über die Tabelle schreiben!
Wenn sich die Namen der Pokale ändern, muß ich das Macro entsprechend anpassen, also bitte vor Pokalbeginn, rechtzeitig Bescheid sagen, damit das vor noch downgeloadet werden kann.
Stimmt, bis jetzt muß man im Feld Liga/Pokal entweder "Liga" oder "Rookie" oder "BB-Pokal" eintragen, undzwar in genau dieser Schreibweise. Ohne Anführungzeichen!! ;-))
</a:t>
          </a:r>
          <a:r>
            <a:rPr lang="en-US" cap="none" sz="1000" b="0" i="0" u="none" baseline="0">
              <a:latin typeface="Arial"/>
              <a:ea typeface="Arial"/>
              <a:cs typeface="Arial"/>
            </a:rPr>
            <a:t>
(Das will ich demnächst evtl. noch ändern... Dann gibt es Auswahlfelder und man muß nix mehr von Hand eintragen.)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47625</xdr:rowOff>
    </xdr:from>
    <xdr:to>
      <xdr:col>21</xdr:col>
      <xdr:colOff>95250</xdr:colOff>
      <xdr:row>3</xdr:row>
      <xdr:rowOff>133350</xdr:rowOff>
    </xdr:to>
    <xdr:sp>
      <xdr:nvSpPr>
        <xdr:cNvPr id="1" name="AutoShape 2" descr="McMillens New Marodeurs"/>
        <xdr:cNvSpPr>
          <a:spLocks/>
        </xdr:cNvSpPr>
      </xdr:nvSpPr>
      <xdr:spPr>
        <a:xfrm>
          <a:off x="209550" y="47625"/>
          <a:ext cx="9601200" cy="571500"/>
        </a:xfrm>
        <a:prstGeom prst="rect"/>
        <a:noFill/>
      </xdr:spPr>
      <xdr:txBody>
        <a:bodyPr fromWordArt="1" wrap="none">
          <a:prstTxWarp prst="textPlain"/>
        </a:bodyPr>
        <a:p>
          <a:pPr algn="ctr"/>
          <a:r>
            <a:rPr sz="3600" kern="10" spc="0">
              <a:ln w="0" cmpd="sng">
                <a:noFill/>
              </a:ln>
              <a:solidFill>
                <a:srgbClr val="FF0000"/>
              </a:solidFill>
              <a:effectLst>
                <a:outerShdw dist="35921" dir="2700000" algn="ctr">
                  <a:srgbClr val="C0C0C0">
                    <a:alpha val="100000"/>
                  </a:srgbClr>
                </a:outerShdw>
              </a:effectLst>
              <a:latin typeface="Times New Roman"/>
              <a:cs typeface="Times New Roman"/>
            </a:rPr>
            <a:t>Chaos Invaders</a:t>
          </a:r>
        </a:p>
      </xdr:txBody>
    </xdr:sp>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0</xdr:row>
      <xdr:rowOff>76200</xdr:rowOff>
    </xdr:from>
    <xdr:to>
      <xdr:col>17</xdr:col>
      <xdr:colOff>47625</xdr:colOff>
      <xdr:row>3</xdr:row>
      <xdr:rowOff>161925</xdr:rowOff>
    </xdr:to>
    <xdr:sp>
      <xdr:nvSpPr>
        <xdr:cNvPr id="1" name="AutoShape 2"/>
        <xdr:cNvSpPr>
          <a:spLocks/>
        </xdr:cNvSpPr>
      </xdr:nvSpPr>
      <xdr:spPr>
        <a:xfrm>
          <a:off x="581025" y="76200"/>
          <a:ext cx="6705600" cy="571500"/>
        </a:xfrm>
        <a:prstGeom prst="rect"/>
        <a:noFill/>
      </xdr:spPr>
      <xdr:txBody>
        <a:bodyPr fromWordArt="1" wrap="none">
          <a:prstTxWarp prst="textPlain"/>
        </a:bodyPr>
        <a:p>
          <a:pPr algn="ctr"/>
          <a:r>
            <a:rPr sz="3600" kern="10" spc="0">
              <a:ln w="19050" cmpd="sng">
                <a:solidFill>
                  <a:srgbClr val="FFCC00"/>
                </a:solidFill>
                <a:headEnd type="none"/>
                <a:tailEnd type="none"/>
              </a:ln>
              <a:solidFill>
                <a:srgbClr val="993366"/>
              </a:solidFill>
              <a:effectLst>
                <a:outerShdw dist="35921" dir="2700000" algn="ctr">
                  <a:srgbClr val="C0C0C0">
                    <a:alpha val="100000"/>
                  </a:srgbClr>
                </a:outerShdw>
              </a:effectLst>
              <a:latin typeface="Times New Roman"/>
              <a:cs typeface="Times New Roman"/>
            </a:rPr>
            <a:t>Chaos Invaders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3"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solidFill>
                  <a:srgbClr val="000000"/>
                </a:solidFill>
                <a:headEnd type="none"/>
                <a:tailEnd type="none"/>
              </a:ln>
              <a:solidFill>
                <a:srgbClr val="FF0000"/>
              </a:solidFill>
              <a:effectLst>
                <a:outerShdw dist="35921" dir="2700000" algn="ctr">
                  <a:srgbClr val="C0C0C0">
                    <a:alpha val="100000"/>
                  </a:srgbClr>
                </a:outerShdw>
              </a:effectLst>
              <a:latin typeface="Times New Roman"/>
              <a:cs typeface="Times New Roman"/>
            </a:rPr>
            <a:t>Chaos Invaders</a:t>
          </a:r>
        </a:p>
      </xdr:txBody>
    </xdr:sp>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3"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solidFill>
                  <a:srgbClr val="000000"/>
                </a:solidFill>
                <a:headEnd type="none"/>
                <a:tailEnd type="none"/>
              </a:ln>
              <a:solidFill>
                <a:srgbClr val="FF0000"/>
              </a:solidFill>
              <a:effectLst>
                <a:outerShdw dist="35921" dir="2700000" algn="ctr">
                  <a:srgbClr val="C0C0C0">
                    <a:alpha val="100000"/>
                  </a:srgbClr>
                </a:outerShdw>
              </a:effectLst>
              <a:latin typeface="Times New Roman"/>
              <a:cs typeface="Times New Roman"/>
            </a:rPr>
            <a:t>Chaos Invaders</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2.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3.vml" /><Relationship Id="rId3"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codeName="Tabelle4">
    <pageSetUpPr fitToPage="1"/>
  </sheetPr>
  <dimension ref="A1:AC38"/>
  <sheetViews>
    <sheetView tabSelected="1" workbookViewId="0" topLeftCell="B4">
      <selection activeCell="C7" sqref="C7:C22"/>
    </sheetView>
  </sheetViews>
  <sheetFormatPr defaultColWidth="11.421875" defaultRowHeight="18" customHeight="1"/>
  <cols>
    <col min="1" max="2" width="3.28125" style="12" customWidth="1"/>
    <col min="3" max="3" width="17.421875" style="13" bestFit="1" customWidth="1"/>
    <col min="4" max="4" width="13.140625" style="12" bestFit="1" customWidth="1"/>
    <col min="5" max="8" width="3.7109375" style="12" customWidth="1"/>
    <col min="9" max="9" width="31.7109375" style="13" customWidth="1"/>
    <col min="10" max="10" width="3.140625" style="12" customWidth="1"/>
    <col min="11" max="12" width="4.00390625" style="12" customWidth="1"/>
    <col min="13" max="18" width="5.28125" style="12" customWidth="1"/>
    <col min="19" max="19" width="12.421875" style="55" bestFit="1" customWidth="1"/>
    <col min="20" max="20" width="2.8515625" style="55" customWidth="1"/>
    <col min="21" max="21" width="3.00390625" style="55" customWidth="1"/>
    <col min="22" max="25" width="2.8515625" style="55" customWidth="1"/>
    <col min="26" max="26" width="3.421875" style="12" bestFit="1" customWidth="1"/>
    <col min="27" max="27" width="3.7109375" style="13" bestFit="1" customWidth="1"/>
    <col min="28" max="28" width="3.7109375" style="13" customWidth="1"/>
    <col min="29" max="29" width="13.421875" style="13" bestFit="1" customWidth="1"/>
    <col min="30" max="16384" width="7.8515625" style="13" customWidth="1"/>
  </cols>
  <sheetData>
    <row r="1" spans="1:25" ht="18" customHeight="1">
      <c r="A1" s="164"/>
      <c r="B1" s="164"/>
      <c r="C1" s="165"/>
      <c r="D1" s="164"/>
      <c r="E1" s="164"/>
      <c r="F1" s="164"/>
      <c r="G1" s="164"/>
      <c r="H1" s="164"/>
      <c r="I1" s="165"/>
      <c r="J1" s="164"/>
      <c r="K1" s="164"/>
      <c r="L1" s="164"/>
      <c r="M1" s="164"/>
      <c r="N1" s="164"/>
      <c r="O1" s="164"/>
      <c r="P1" s="164"/>
      <c r="Q1" s="164"/>
      <c r="R1" s="164"/>
      <c r="S1" s="166"/>
      <c r="T1" s="166"/>
      <c r="U1" s="166"/>
      <c r="V1" s="166"/>
      <c r="W1" s="11"/>
      <c r="X1" s="11"/>
      <c r="Y1" s="11"/>
    </row>
    <row r="2" spans="1:25" ht="18" customHeight="1">
      <c r="A2" s="164"/>
      <c r="B2" s="164"/>
      <c r="C2" s="165"/>
      <c r="D2" s="164"/>
      <c r="E2" s="164"/>
      <c r="F2" s="164"/>
      <c r="G2" s="164"/>
      <c r="H2" s="164"/>
      <c r="I2" s="165"/>
      <c r="J2" s="164"/>
      <c r="K2" s="164"/>
      <c r="L2" s="164"/>
      <c r="M2" s="164"/>
      <c r="N2" s="164"/>
      <c r="O2" s="164"/>
      <c r="P2" s="164"/>
      <c r="Q2" s="164"/>
      <c r="R2" s="164"/>
      <c r="S2" s="166"/>
      <c r="T2" s="166"/>
      <c r="U2" s="166"/>
      <c r="V2" s="166"/>
      <c r="W2" s="11"/>
      <c r="X2" s="11"/>
      <c r="Y2" s="11"/>
    </row>
    <row r="3" spans="1:25" ht="18" customHeight="1">
      <c r="A3" s="164"/>
      <c r="B3" s="164"/>
      <c r="C3" s="165"/>
      <c r="D3" s="164"/>
      <c r="E3" s="164"/>
      <c r="F3" s="164"/>
      <c r="G3" s="164"/>
      <c r="H3" s="164"/>
      <c r="I3" s="165"/>
      <c r="J3" s="164"/>
      <c r="K3" s="164"/>
      <c r="L3" s="164"/>
      <c r="M3" s="164"/>
      <c r="N3" s="164"/>
      <c r="O3" s="164"/>
      <c r="P3" s="164"/>
      <c r="Q3" s="164"/>
      <c r="R3" s="164"/>
      <c r="S3" s="166"/>
      <c r="T3" s="166"/>
      <c r="U3" s="166"/>
      <c r="V3" s="166"/>
      <c r="W3" s="11"/>
      <c r="X3" s="11"/>
      <c r="Y3" s="11"/>
    </row>
    <row r="4" spans="1:25" ht="18" customHeight="1" thickBot="1">
      <c r="A4" s="164"/>
      <c r="B4" s="164"/>
      <c r="C4" s="165"/>
      <c r="D4" s="164"/>
      <c r="E4" s="164"/>
      <c r="F4" s="164"/>
      <c r="G4" s="164"/>
      <c r="H4" s="164"/>
      <c r="I4" s="165"/>
      <c r="J4" s="164"/>
      <c r="K4" s="164"/>
      <c r="L4" s="164"/>
      <c r="M4" s="164"/>
      <c r="N4" s="164"/>
      <c r="O4" s="164"/>
      <c r="P4" s="164"/>
      <c r="Q4" s="164"/>
      <c r="R4" s="164"/>
      <c r="S4" s="166"/>
      <c r="T4" s="166"/>
      <c r="U4" s="166"/>
      <c r="V4" s="166"/>
      <c r="W4" s="11"/>
      <c r="X4" s="11"/>
      <c r="Y4" s="11"/>
    </row>
    <row r="5" spans="1:25" ht="18" customHeight="1" thickBot="1">
      <c r="A5" s="14"/>
      <c r="B5" s="14"/>
      <c r="C5" s="10"/>
      <c r="D5" s="15" t="s">
        <v>70</v>
      </c>
      <c r="E5" s="16">
        <v>38</v>
      </c>
      <c r="F5" s="9"/>
      <c r="G5" s="9"/>
      <c r="H5" s="9"/>
      <c r="I5" s="10"/>
      <c r="J5" s="17">
        <f>SUM(J7,J8,J9,J10,J11,J12,J13,J14,J15,J16,J17,J18,J19,J20,J21,J22)</f>
        <v>2</v>
      </c>
      <c r="K5" s="17"/>
      <c r="L5" s="17"/>
      <c r="M5" s="17">
        <f aca="true" t="shared" si="0" ref="M5:W5">SUM(M7,M8,M9,M10,M11,M12,M13,M14,M15,M16,M17,M18,M19,M20,M21,M22)</f>
        <v>62</v>
      </c>
      <c r="N5" s="17">
        <f t="shared" si="0"/>
        <v>138</v>
      </c>
      <c r="O5" s="17">
        <f t="shared" si="0"/>
        <v>6</v>
      </c>
      <c r="P5" s="17">
        <f t="shared" si="0"/>
        <v>75</v>
      </c>
      <c r="Q5" s="17">
        <f t="shared" si="0"/>
        <v>46</v>
      </c>
      <c r="R5" s="17">
        <f t="shared" si="0"/>
        <v>868</v>
      </c>
      <c r="S5" s="17">
        <f t="shared" si="0"/>
        <v>2230000</v>
      </c>
      <c r="T5" s="17">
        <f t="shared" si="0"/>
        <v>30</v>
      </c>
      <c r="U5" s="17">
        <f t="shared" si="0"/>
        <v>0</v>
      </c>
      <c r="V5" s="17">
        <f t="shared" si="0"/>
        <v>443</v>
      </c>
      <c r="W5" s="17">
        <f t="shared" si="0"/>
        <v>3</v>
      </c>
      <c r="X5" s="17"/>
      <c r="Y5" s="17"/>
    </row>
    <row r="6" spans="1:29" s="8" customFormat="1" ht="18" customHeight="1">
      <c r="A6" s="1" t="s">
        <v>0</v>
      </c>
      <c r="B6" s="1" t="s">
        <v>69</v>
      </c>
      <c r="C6" s="2" t="s">
        <v>1</v>
      </c>
      <c r="D6" s="1" t="s">
        <v>2</v>
      </c>
      <c r="E6" s="3" t="s">
        <v>3</v>
      </c>
      <c r="F6" s="1" t="s">
        <v>4</v>
      </c>
      <c r="G6" s="1" t="s">
        <v>5</v>
      </c>
      <c r="H6" s="1" t="s">
        <v>6</v>
      </c>
      <c r="I6" s="1" t="s">
        <v>7</v>
      </c>
      <c r="J6" s="1" t="s">
        <v>39</v>
      </c>
      <c r="K6" s="1" t="s">
        <v>8</v>
      </c>
      <c r="L6" s="1" t="s">
        <v>8</v>
      </c>
      <c r="M6" s="4" t="s">
        <v>9</v>
      </c>
      <c r="N6" s="1" t="s">
        <v>10</v>
      </c>
      <c r="O6" s="1" t="s">
        <v>11</v>
      </c>
      <c r="P6" s="1" t="s">
        <v>12</v>
      </c>
      <c r="Q6" s="1" t="s">
        <v>13</v>
      </c>
      <c r="R6" s="1" t="s">
        <v>14</v>
      </c>
      <c r="S6" s="5" t="s">
        <v>15</v>
      </c>
      <c r="T6" s="6" t="s">
        <v>97</v>
      </c>
      <c r="U6" s="6" t="s">
        <v>98</v>
      </c>
      <c r="V6" s="6" t="s">
        <v>99</v>
      </c>
      <c r="W6" s="6" t="s">
        <v>106</v>
      </c>
      <c r="X6" s="6" t="s">
        <v>115</v>
      </c>
      <c r="Y6" s="6" t="s">
        <v>118</v>
      </c>
      <c r="Z6" s="7" t="s">
        <v>38</v>
      </c>
      <c r="AA6" s="7" t="s">
        <v>120</v>
      </c>
      <c r="AB6" s="7" t="s">
        <v>121</v>
      </c>
      <c r="AC6" s="7" t="s">
        <v>122</v>
      </c>
    </row>
    <row r="7" spans="1:29" ht="18" customHeight="1">
      <c r="A7" s="15">
        <v>1</v>
      </c>
      <c r="B7" s="18"/>
      <c r="C7" s="156" t="s">
        <v>124</v>
      </c>
      <c r="D7" s="157" t="s">
        <v>125</v>
      </c>
      <c r="E7" s="157">
        <v>7</v>
      </c>
      <c r="F7" s="157">
        <v>3</v>
      </c>
      <c r="G7" s="157">
        <v>3</v>
      </c>
      <c r="H7" s="157">
        <v>7</v>
      </c>
      <c r="I7" s="160" t="s">
        <v>240</v>
      </c>
      <c r="J7" s="22"/>
      <c r="K7" s="20"/>
      <c r="L7" s="20"/>
      <c r="M7" s="20">
        <v>36</v>
      </c>
      <c r="N7" s="20">
        <v>5</v>
      </c>
      <c r="O7" s="20"/>
      <c r="P7" s="20"/>
      <c r="Q7" s="20">
        <v>6</v>
      </c>
      <c r="R7" s="15">
        <f aca="true" t="shared" si="1" ref="R7:R22">(M7*1)+(N7*3)+(O7*2)+(P7*2)+(Q7*5)</f>
        <v>81</v>
      </c>
      <c r="S7" s="158">
        <v>180000</v>
      </c>
      <c r="T7" s="24">
        <v>0</v>
      </c>
      <c r="U7" s="24">
        <v>0</v>
      </c>
      <c r="V7" s="24">
        <v>38</v>
      </c>
      <c r="W7" s="24">
        <v>0</v>
      </c>
      <c r="X7" s="24">
        <v>0</v>
      </c>
      <c r="Y7" s="24">
        <v>0</v>
      </c>
      <c r="Z7" s="25">
        <f>IF(R7&gt;=176,0,IF(R7&gt;=126,176-R7,IF(R7&gt;=76,126-R7,IF(R7&gt;=51,76-R7,IF(R7&gt;=31,51-R7,IF(R7&gt;=16,31-R7,IF(R7&gt;=6,16-R7,IF(R7&gt;=0,6-R7,0))))))))</f>
        <v>45</v>
      </c>
      <c r="AA7" s="26"/>
      <c r="AB7" s="26"/>
      <c r="AC7" s="163"/>
    </row>
    <row r="8" spans="1:29" ht="18" customHeight="1">
      <c r="A8" s="15">
        <v>2</v>
      </c>
      <c r="B8" s="18"/>
      <c r="C8" s="156" t="s">
        <v>126</v>
      </c>
      <c r="D8" s="157" t="s">
        <v>127</v>
      </c>
      <c r="E8" s="167">
        <v>8</v>
      </c>
      <c r="F8" s="157">
        <v>3</v>
      </c>
      <c r="G8" s="157">
        <v>3</v>
      </c>
      <c r="H8" s="157">
        <v>8</v>
      </c>
      <c r="I8" s="160" t="s">
        <v>143</v>
      </c>
      <c r="J8" s="22"/>
      <c r="K8" s="20"/>
      <c r="L8" s="20"/>
      <c r="M8" s="20"/>
      <c r="N8" s="20">
        <v>2</v>
      </c>
      <c r="O8" s="20"/>
      <c r="P8" s="20">
        <v>11</v>
      </c>
      <c r="Q8" s="20">
        <v>2</v>
      </c>
      <c r="R8" s="15">
        <f t="shared" si="1"/>
        <v>38</v>
      </c>
      <c r="S8" s="158">
        <v>170000</v>
      </c>
      <c r="T8" s="24">
        <v>0</v>
      </c>
      <c r="U8" s="24">
        <v>0</v>
      </c>
      <c r="V8" s="24">
        <v>38</v>
      </c>
      <c r="W8" s="24">
        <v>0</v>
      </c>
      <c r="X8" s="24">
        <v>0</v>
      </c>
      <c r="Y8" s="24">
        <v>0</v>
      </c>
      <c r="Z8" s="25">
        <f aca="true" t="shared" si="2" ref="Z8:Z22">IF(R8&gt;=176,0,IF(R8&gt;=126,176-R8,IF(R8&gt;=76,126-R8,IF(R8&gt;=51,76-R8,IF(R8&gt;=31,51-R8,IF(R8&gt;=16,31-R8,IF(R8&gt;=6,16-R8,IF(R8&gt;=0,6-R8,0))))))))</f>
        <v>13</v>
      </c>
      <c r="AA8" s="26"/>
      <c r="AB8" s="26"/>
      <c r="AC8" s="163"/>
    </row>
    <row r="9" spans="1:29" ht="18" customHeight="1">
      <c r="A9" s="15">
        <v>3</v>
      </c>
      <c r="B9" s="18"/>
      <c r="C9" s="156" t="s">
        <v>128</v>
      </c>
      <c r="D9" s="157" t="s">
        <v>127</v>
      </c>
      <c r="E9" s="157">
        <v>7</v>
      </c>
      <c r="F9" s="157">
        <v>3</v>
      </c>
      <c r="G9" s="157">
        <v>3</v>
      </c>
      <c r="H9" s="157">
        <v>8</v>
      </c>
      <c r="I9" s="160" t="s">
        <v>258</v>
      </c>
      <c r="J9" s="22"/>
      <c r="K9" s="20"/>
      <c r="L9" s="20"/>
      <c r="M9" s="20"/>
      <c r="N9" s="20">
        <v>1</v>
      </c>
      <c r="O9" s="20"/>
      <c r="P9" s="20">
        <v>6</v>
      </c>
      <c r="Q9" s="20">
        <v>4</v>
      </c>
      <c r="R9" s="15">
        <f t="shared" si="1"/>
        <v>35</v>
      </c>
      <c r="S9" s="158">
        <v>150000</v>
      </c>
      <c r="T9" s="24">
        <v>3</v>
      </c>
      <c r="U9" s="24">
        <v>0</v>
      </c>
      <c r="V9" s="24">
        <v>36</v>
      </c>
      <c r="W9" s="24">
        <v>0</v>
      </c>
      <c r="X9" s="24">
        <v>0</v>
      </c>
      <c r="Y9" s="24">
        <v>1</v>
      </c>
      <c r="Z9" s="25">
        <f t="shared" si="2"/>
        <v>16</v>
      </c>
      <c r="AA9" s="26"/>
      <c r="AB9" s="26"/>
      <c r="AC9" s="163"/>
    </row>
    <row r="10" spans="1:29" ht="18" customHeight="1">
      <c r="A10" s="15">
        <v>4</v>
      </c>
      <c r="B10" s="18"/>
      <c r="C10" s="156" t="s">
        <v>129</v>
      </c>
      <c r="D10" s="157" t="s">
        <v>130</v>
      </c>
      <c r="E10" s="167">
        <v>10</v>
      </c>
      <c r="F10" s="157">
        <v>2</v>
      </c>
      <c r="G10" s="157">
        <v>4</v>
      </c>
      <c r="H10" s="157">
        <v>7</v>
      </c>
      <c r="I10" s="160" t="s">
        <v>144</v>
      </c>
      <c r="J10" s="22"/>
      <c r="K10" s="20"/>
      <c r="L10" s="20"/>
      <c r="M10" s="20">
        <v>6</v>
      </c>
      <c r="N10" s="20">
        <v>7</v>
      </c>
      <c r="O10" s="20"/>
      <c r="P10" s="20"/>
      <c r="Q10" s="20">
        <v>3</v>
      </c>
      <c r="R10" s="15">
        <f t="shared" si="1"/>
        <v>42</v>
      </c>
      <c r="S10" s="158">
        <v>150000</v>
      </c>
      <c r="T10" s="24">
        <v>2</v>
      </c>
      <c r="U10" s="24">
        <v>0</v>
      </c>
      <c r="V10" s="24">
        <v>24</v>
      </c>
      <c r="W10" s="24">
        <v>0</v>
      </c>
      <c r="X10" s="24">
        <v>14</v>
      </c>
      <c r="Y10" s="24">
        <v>0</v>
      </c>
      <c r="Z10" s="25">
        <f t="shared" si="2"/>
        <v>9</v>
      </c>
      <c r="AA10" s="26"/>
      <c r="AB10" s="26"/>
      <c r="AC10" s="163"/>
    </row>
    <row r="11" spans="1:29" ht="18" customHeight="1">
      <c r="A11" s="15">
        <v>5</v>
      </c>
      <c r="B11" s="18"/>
      <c r="C11" s="156" t="s">
        <v>131</v>
      </c>
      <c r="D11" s="157" t="s">
        <v>130</v>
      </c>
      <c r="E11" s="168">
        <v>8</v>
      </c>
      <c r="F11" s="157">
        <v>2</v>
      </c>
      <c r="G11" s="157">
        <v>4</v>
      </c>
      <c r="H11" s="157">
        <v>7</v>
      </c>
      <c r="I11" s="160" t="s">
        <v>263</v>
      </c>
      <c r="J11" s="22"/>
      <c r="K11" s="20"/>
      <c r="L11" s="20"/>
      <c r="M11" s="20">
        <v>6</v>
      </c>
      <c r="N11" s="20">
        <v>50</v>
      </c>
      <c r="O11" s="20">
        <v>5</v>
      </c>
      <c r="P11" s="20"/>
      <c r="Q11" s="20">
        <v>2</v>
      </c>
      <c r="R11" s="15">
        <f t="shared" si="1"/>
        <v>176</v>
      </c>
      <c r="S11" s="158">
        <v>230000</v>
      </c>
      <c r="T11" s="24">
        <v>4</v>
      </c>
      <c r="U11" s="24">
        <v>0</v>
      </c>
      <c r="V11" s="24">
        <v>38</v>
      </c>
      <c r="W11" s="24">
        <v>0</v>
      </c>
      <c r="X11" s="24">
        <v>0</v>
      </c>
      <c r="Y11" s="24">
        <v>0</v>
      </c>
      <c r="Z11" s="25">
        <f t="shared" si="2"/>
        <v>0</v>
      </c>
      <c r="AA11" s="26"/>
      <c r="AB11" s="26"/>
      <c r="AC11" s="163"/>
    </row>
    <row r="12" spans="1:29" ht="18" customHeight="1">
      <c r="A12" s="15">
        <v>6</v>
      </c>
      <c r="B12" s="18"/>
      <c r="C12" s="156" t="s">
        <v>239</v>
      </c>
      <c r="D12" s="157" t="s">
        <v>132</v>
      </c>
      <c r="E12" s="157">
        <v>7</v>
      </c>
      <c r="F12" s="157">
        <v>3</v>
      </c>
      <c r="G12" s="157">
        <v>3</v>
      </c>
      <c r="H12" s="157">
        <v>7</v>
      </c>
      <c r="I12" s="160" t="s">
        <v>222</v>
      </c>
      <c r="J12" s="22">
        <v>1</v>
      </c>
      <c r="K12" s="20"/>
      <c r="L12" s="20"/>
      <c r="M12" s="20"/>
      <c r="N12" s="20"/>
      <c r="O12" s="20"/>
      <c r="P12" s="20">
        <v>1</v>
      </c>
      <c r="Q12" s="20">
        <v>1</v>
      </c>
      <c r="R12" s="15">
        <f t="shared" si="1"/>
        <v>7</v>
      </c>
      <c r="S12" s="158">
        <v>70000</v>
      </c>
      <c r="T12" s="24">
        <v>2</v>
      </c>
      <c r="U12" s="24">
        <v>0</v>
      </c>
      <c r="V12" s="24">
        <v>4</v>
      </c>
      <c r="W12" s="24">
        <v>0</v>
      </c>
      <c r="X12" s="24">
        <v>33</v>
      </c>
      <c r="Y12" s="24">
        <v>0</v>
      </c>
      <c r="Z12" s="25">
        <f t="shared" si="2"/>
        <v>9</v>
      </c>
      <c r="AA12" s="26"/>
      <c r="AB12" s="26"/>
      <c r="AC12" s="163"/>
    </row>
    <row r="13" spans="1:29" ht="18" customHeight="1">
      <c r="A13" s="15">
        <v>7</v>
      </c>
      <c r="B13" s="18"/>
      <c r="C13" s="156" t="s">
        <v>133</v>
      </c>
      <c r="D13" s="157" t="s">
        <v>132</v>
      </c>
      <c r="E13" s="157">
        <v>7</v>
      </c>
      <c r="F13" s="157">
        <v>3</v>
      </c>
      <c r="G13" s="157">
        <v>3</v>
      </c>
      <c r="H13" s="157">
        <v>7</v>
      </c>
      <c r="I13" s="160" t="s">
        <v>246</v>
      </c>
      <c r="J13" s="22"/>
      <c r="K13" s="20"/>
      <c r="L13" s="20"/>
      <c r="M13" s="20">
        <v>3</v>
      </c>
      <c r="N13" s="20"/>
      <c r="O13" s="20">
        <v>1</v>
      </c>
      <c r="P13" s="20">
        <v>2</v>
      </c>
      <c r="Q13" s="20">
        <v>2</v>
      </c>
      <c r="R13" s="15">
        <f t="shared" si="1"/>
        <v>19</v>
      </c>
      <c r="S13" s="158">
        <v>100000</v>
      </c>
      <c r="T13" s="24">
        <v>1</v>
      </c>
      <c r="U13" s="24">
        <v>0</v>
      </c>
      <c r="V13" s="24">
        <v>38</v>
      </c>
      <c r="W13" s="24">
        <v>0</v>
      </c>
      <c r="X13" s="24">
        <v>0</v>
      </c>
      <c r="Y13" s="24">
        <v>0</v>
      </c>
      <c r="Z13" s="25">
        <f t="shared" si="2"/>
        <v>12</v>
      </c>
      <c r="AA13" s="26"/>
      <c r="AB13" s="26"/>
      <c r="AC13" s="163"/>
    </row>
    <row r="14" spans="1:29" ht="18" customHeight="1">
      <c r="A14" s="15">
        <v>8</v>
      </c>
      <c r="B14" s="18"/>
      <c r="C14" s="156"/>
      <c r="D14" s="157"/>
      <c r="E14" s="157"/>
      <c r="F14" s="157"/>
      <c r="G14" s="157"/>
      <c r="H14" s="157"/>
      <c r="I14" s="160"/>
      <c r="J14" s="22"/>
      <c r="K14" s="20"/>
      <c r="L14" s="20"/>
      <c r="M14" s="20"/>
      <c r="N14" s="20"/>
      <c r="O14" s="20"/>
      <c r="P14" s="20"/>
      <c r="Q14" s="20"/>
      <c r="R14" s="15">
        <f t="shared" si="1"/>
        <v>0</v>
      </c>
      <c r="S14" s="158">
        <v>0</v>
      </c>
      <c r="T14" s="24">
        <v>0</v>
      </c>
      <c r="U14" s="24">
        <v>0</v>
      </c>
      <c r="V14" s="24">
        <v>0</v>
      </c>
      <c r="W14" s="24">
        <v>0</v>
      </c>
      <c r="X14" s="24">
        <v>0</v>
      </c>
      <c r="Y14" s="24">
        <v>0</v>
      </c>
      <c r="Z14" s="25">
        <f t="shared" si="2"/>
        <v>6</v>
      </c>
      <c r="AA14" s="26"/>
      <c r="AB14" s="26"/>
      <c r="AC14" s="163"/>
    </row>
    <row r="15" spans="1:29" ht="18" customHeight="1">
      <c r="A15" s="15">
        <v>9</v>
      </c>
      <c r="B15" s="18"/>
      <c r="C15" s="156" t="s">
        <v>135</v>
      </c>
      <c r="D15" s="157" t="s">
        <v>132</v>
      </c>
      <c r="E15" s="157">
        <v>7</v>
      </c>
      <c r="F15" s="157">
        <v>3</v>
      </c>
      <c r="G15" s="157">
        <v>3</v>
      </c>
      <c r="H15" s="157">
        <v>7</v>
      </c>
      <c r="I15" s="160" t="s">
        <v>254</v>
      </c>
      <c r="J15" s="22"/>
      <c r="K15" s="20"/>
      <c r="L15" s="20"/>
      <c r="M15" s="20"/>
      <c r="N15" s="20"/>
      <c r="O15" s="20"/>
      <c r="P15" s="20">
        <v>7</v>
      </c>
      <c r="Q15" s="20">
        <v>4</v>
      </c>
      <c r="R15" s="15">
        <f t="shared" si="1"/>
        <v>34</v>
      </c>
      <c r="S15" s="158">
        <v>120000</v>
      </c>
      <c r="T15" s="24">
        <v>3</v>
      </c>
      <c r="U15" s="24">
        <v>0</v>
      </c>
      <c r="V15" s="24">
        <v>36</v>
      </c>
      <c r="W15" s="24">
        <v>0</v>
      </c>
      <c r="X15" s="24">
        <v>0</v>
      </c>
      <c r="Y15" s="24">
        <v>1</v>
      </c>
      <c r="Z15" s="25">
        <f t="shared" si="2"/>
        <v>17</v>
      </c>
      <c r="AA15" s="26"/>
      <c r="AB15" s="26"/>
      <c r="AC15" s="163"/>
    </row>
    <row r="16" spans="1:29" ht="18" customHeight="1">
      <c r="A16" s="15">
        <v>10</v>
      </c>
      <c r="B16" s="18"/>
      <c r="C16" s="156" t="s">
        <v>136</v>
      </c>
      <c r="D16" s="157" t="s">
        <v>132</v>
      </c>
      <c r="E16" s="157">
        <v>7</v>
      </c>
      <c r="F16" s="157">
        <v>3</v>
      </c>
      <c r="G16" s="157">
        <v>3</v>
      </c>
      <c r="H16" s="157">
        <v>7</v>
      </c>
      <c r="I16" s="160" t="s">
        <v>237</v>
      </c>
      <c r="J16" s="22"/>
      <c r="K16" s="20"/>
      <c r="L16" s="20"/>
      <c r="M16" s="20"/>
      <c r="N16" s="20">
        <v>1</v>
      </c>
      <c r="O16" s="20"/>
      <c r="P16" s="20">
        <v>3</v>
      </c>
      <c r="Q16" s="20">
        <v>3</v>
      </c>
      <c r="R16" s="15">
        <f t="shared" si="1"/>
        <v>24</v>
      </c>
      <c r="S16" s="158">
        <v>100000</v>
      </c>
      <c r="T16" s="24">
        <v>3</v>
      </c>
      <c r="U16" s="24">
        <v>0</v>
      </c>
      <c r="V16" s="24">
        <v>26</v>
      </c>
      <c r="W16" s="24">
        <v>0</v>
      </c>
      <c r="X16" s="24">
        <v>11</v>
      </c>
      <c r="Y16" s="24">
        <v>0</v>
      </c>
      <c r="Z16" s="25">
        <f t="shared" si="2"/>
        <v>7</v>
      </c>
      <c r="AA16" s="26"/>
      <c r="AB16" s="26"/>
      <c r="AC16" s="163"/>
    </row>
    <row r="17" spans="1:29" ht="18" customHeight="1">
      <c r="A17" s="15">
        <v>11</v>
      </c>
      <c r="B17" s="18"/>
      <c r="C17" s="156" t="s">
        <v>137</v>
      </c>
      <c r="D17" s="157" t="s">
        <v>132</v>
      </c>
      <c r="E17" s="157">
        <v>7</v>
      </c>
      <c r="F17" s="157">
        <v>3</v>
      </c>
      <c r="G17" s="157">
        <v>3</v>
      </c>
      <c r="H17" s="168">
        <v>6</v>
      </c>
      <c r="I17" s="160" t="s">
        <v>148</v>
      </c>
      <c r="J17" s="22"/>
      <c r="K17" s="20"/>
      <c r="L17" s="20"/>
      <c r="M17" s="20"/>
      <c r="N17" s="20">
        <v>1</v>
      </c>
      <c r="O17" s="20"/>
      <c r="P17" s="20">
        <v>2</v>
      </c>
      <c r="Q17" s="20">
        <v>3</v>
      </c>
      <c r="R17" s="15">
        <f t="shared" si="1"/>
        <v>22</v>
      </c>
      <c r="S17" s="158">
        <v>90000</v>
      </c>
      <c r="T17" s="24">
        <v>5</v>
      </c>
      <c r="U17" s="24">
        <v>0</v>
      </c>
      <c r="V17" s="24">
        <v>35</v>
      </c>
      <c r="W17" s="24">
        <v>0</v>
      </c>
      <c r="X17" s="24">
        <v>0</v>
      </c>
      <c r="Y17" s="24">
        <v>0</v>
      </c>
      <c r="Z17" s="25">
        <f t="shared" si="2"/>
        <v>9</v>
      </c>
      <c r="AA17" s="26"/>
      <c r="AB17" s="26"/>
      <c r="AC17" s="163"/>
    </row>
    <row r="18" spans="1:29" ht="18" customHeight="1">
      <c r="A18" s="15">
        <v>12</v>
      </c>
      <c r="B18" s="18"/>
      <c r="C18" s="156" t="s">
        <v>138</v>
      </c>
      <c r="D18" s="157" t="s">
        <v>130</v>
      </c>
      <c r="E18" s="167">
        <v>11</v>
      </c>
      <c r="F18" s="157">
        <v>2</v>
      </c>
      <c r="G18" s="157">
        <v>4</v>
      </c>
      <c r="H18" s="157">
        <v>7</v>
      </c>
      <c r="I18" s="160" t="s">
        <v>149</v>
      </c>
      <c r="J18" s="22">
        <v>1</v>
      </c>
      <c r="K18" s="20"/>
      <c r="L18" s="20"/>
      <c r="M18" s="20">
        <v>5</v>
      </c>
      <c r="N18" s="20">
        <v>40</v>
      </c>
      <c r="O18" s="20"/>
      <c r="P18" s="20"/>
      <c r="Q18" s="20">
        <v>2</v>
      </c>
      <c r="R18" s="15">
        <f t="shared" si="1"/>
        <v>135</v>
      </c>
      <c r="S18" s="158">
        <v>200000</v>
      </c>
      <c r="T18" s="24">
        <v>2</v>
      </c>
      <c r="U18" s="24">
        <v>0</v>
      </c>
      <c r="V18" s="24">
        <v>30</v>
      </c>
      <c r="W18" s="24">
        <v>3</v>
      </c>
      <c r="X18" s="24">
        <v>2</v>
      </c>
      <c r="Y18" s="24">
        <v>2</v>
      </c>
      <c r="Z18" s="25">
        <f t="shared" si="2"/>
        <v>41</v>
      </c>
      <c r="AA18" s="26"/>
      <c r="AB18" s="26"/>
      <c r="AC18" s="163"/>
    </row>
    <row r="19" spans="1:29" ht="18" customHeight="1">
      <c r="A19" s="15">
        <v>13</v>
      </c>
      <c r="B19" s="18"/>
      <c r="C19" s="156" t="s">
        <v>139</v>
      </c>
      <c r="D19" s="157" t="s">
        <v>132</v>
      </c>
      <c r="E19" s="157">
        <v>7</v>
      </c>
      <c r="F19" s="157">
        <v>3</v>
      </c>
      <c r="G19" s="157">
        <v>3</v>
      </c>
      <c r="H19" s="167">
        <v>8</v>
      </c>
      <c r="I19" s="160" t="s">
        <v>156</v>
      </c>
      <c r="J19" s="22"/>
      <c r="K19" s="20"/>
      <c r="L19" s="20"/>
      <c r="M19" s="20"/>
      <c r="N19" s="20">
        <v>5</v>
      </c>
      <c r="O19" s="20"/>
      <c r="P19" s="20">
        <v>2</v>
      </c>
      <c r="Q19" s="20">
        <v>6</v>
      </c>
      <c r="R19" s="15">
        <f t="shared" si="1"/>
        <v>49</v>
      </c>
      <c r="S19" s="158">
        <v>130000</v>
      </c>
      <c r="T19" s="24">
        <v>0</v>
      </c>
      <c r="U19" s="24">
        <v>0</v>
      </c>
      <c r="V19" s="24">
        <v>35</v>
      </c>
      <c r="W19" s="24">
        <v>0</v>
      </c>
      <c r="X19" s="24">
        <v>3</v>
      </c>
      <c r="Y19" s="24">
        <v>0</v>
      </c>
      <c r="Z19" s="25">
        <f t="shared" si="2"/>
        <v>2</v>
      </c>
      <c r="AA19" s="26"/>
      <c r="AB19" s="26"/>
      <c r="AC19" s="163"/>
    </row>
    <row r="20" spans="1:29" ht="18" customHeight="1">
      <c r="A20" s="15">
        <v>14</v>
      </c>
      <c r="B20" s="18"/>
      <c r="C20" s="156" t="s">
        <v>140</v>
      </c>
      <c r="D20" s="157" t="s">
        <v>141</v>
      </c>
      <c r="E20" s="157">
        <v>6</v>
      </c>
      <c r="F20" s="157">
        <v>5</v>
      </c>
      <c r="G20" s="157">
        <v>2</v>
      </c>
      <c r="H20" s="157">
        <v>8</v>
      </c>
      <c r="I20" s="160" t="s">
        <v>248</v>
      </c>
      <c r="J20" s="22"/>
      <c r="K20" s="20"/>
      <c r="L20" s="20"/>
      <c r="M20" s="20">
        <v>1</v>
      </c>
      <c r="N20" s="20">
        <v>1</v>
      </c>
      <c r="O20" s="20"/>
      <c r="P20" s="20">
        <v>41</v>
      </c>
      <c r="Q20" s="20">
        <v>5</v>
      </c>
      <c r="R20" s="15">
        <f t="shared" si="1"/>
        <v>111</v>
      </c>
      <c r="S20" s="158">
        <v>290000</v>
      </c>
      <c r="T20" s="24">
        <v>2</v>
      </c>
      <c r="U20" s="24">
        <v>0</v>
      </c>
      <c r="V20" s="24">
        <v>34</v>
      </c>
      <c r="W20" s="24">
        <v>0</v>
      </c>
      <c r="X20" s="24">
        <v>4</v>
      </c>
      <c r="Y20" s="24">
        <v>0</v>
      </c>
      <c r="Z20" s="25">
        <f t="shared" si="2"/>
        <v>15</v>
      </c>
      <c r="AA20" s="26"/>
      <c r="AB20" s="26"/>
      <c r="AC20" s="163"/>
    </row>
    <row r="21" spans="1:29" ht="18" customHeight="1">
      <c r="A21" s="15">
        <v>15</v>
      </c>
      <c r="B21" s="18"/>
      <c r="C21" s="156" t="s">
        <v>142</v>
      </c>
      <c r="D21" s="157" t="s">
        <v>130</v>
      </c>
      <c r="E21" s="167">
        <v>10</v>
      </c>
      <c r="F21" s="157">
        <v>2</v>
      </c>
      <c r="G21" s="157">
        <v>4</v>
      </c>
      <c r="H21" s="157">
        <v>7</v>
      </c>
      <c r="I21" s="160" t="s">
        <v>242</v>
      </c>
      <c r="J21" s="22"/>
      <c r="K21" s="20"/>
      <c r="L21" s="20"/>
      <c r="M21" s="20">
        <v>5</v>
      </c>
      <c r="N21" s="20">
        <v>25</v>
      </c>
      <c r="O21" s="20"/>
      <c r="P21" s="20"/>
      <c r="Q21" s="20">
        <v>2</v>
      </c>
      <c r="R21" s="15">
        <f t="shared" si="1"/>
        <v>90</v>
      </c>
      <c r="S21" s="158">
        <v>200000</v>
      </c>
      <c r="T21" s="24">
        <v>3</v>
      </c>
      <c r="U21" s="24">
        <v>0</v>
      </c>
      <c r="V21" s="24">
        <v>30</v>
      </c>
      <c r="W21" s="24">
        <v>0</v>
      </c>
      <c r="X21" s="24">
        <v>6</v>
      </c>
      <c r="Y21" s="24">
        <v>0</v>
      </c>
      <c r="Z21" s="25">
        <f t="shared" si="2"/>
        <v>36</v>
      </c>
      <c r="AA21" s="26"/>
      <c r="AB21" s="26"/>
      <c r="AC21" s="163"/>
    </row>
    <row r="22" spans="1:29" ht="18" customHeight="1">
      <c r="A22" s="15">
        <v>16</v>
      </c>
      <c r="B22" s="18"/>
      <c r="C22" s="156" t="s">
        <v>257</v>
      </c>
      <c r="D22" s="157" t="s">
        <v>132</v>
      </c>
      <c r="E22" s="157">
        <v>7</v>
      </c>
      <c r="F22" s="157">
        <v>3</v>
      </c>
      <c r="G22" s="157">
        <v>3</v>
      </c>
      <c r="H22" s="157">
        <v>7</v>
      </c>
      <c r="I22" s="160"/>
      <c r="J22" s="22"/>
      <c r="K22" s="20"/>
      <c r="L22" s="29"/>
      <c r="M22" s="29"/>
      <c r="N22" s="20"/>
      <c r="O22" s="20"/>
      <c r="P22" s="20"/>
      <c r="Q22" s="20">
        <v>1</v>
      </c>
      <c r="R22" s="15">
        <f t="shared" si="1"/>
        <v>5</v>
      </c>
      <c r="S22" s="158">
        <v>50000</v>
      </c>
      <c r="T22" s="24">
        <v>0</v>
      </c>
      <c r="U22" s="24">
        <v>0</v>
      </c>
      <c r="V22" s="24">
        <v>1</v>
      </c>
      <c r="W22" s="24">
        <v>0</v>
      </c>
      <c r="X22" s="24">
        <v>37</v>
      </c>
      <c r="Y22" s="24">
        <v>0</v>
      </c>
      <c r="Z22" s="25">
        <f t="shared" si="2"/>
        <v>1</v>
      </c>
      <c r="AA22" s="26"/>
      <c r="AB22" s="26"/>
      <c r="AC22" s="163"/>
    </row>
    <row r="23" spans="1:26" ht="18" customHeight="1">
      <c r="A23" s="30"/>
      <c r="B23" s="31"/>
      <c r="C23" s="32">
        <f>COUNTA(C7:C22)</f>
        <v>15</v>
      </c>
      <c r="D23" s="33"/>
      <c r="E23" s="222" t="s">
        <v>23</v>
      </c>
      <c r="F23" s="241"/>
      <c r="G23" s="241"/>
      <c r="H23" s="242"/>
      <c r="I23" s="230" t="s">
        <v>150</v>
      </c>
      <c r="J23" s="244"/>
      <c r="K23" s="239" t="s">
        <v>16</v>
      </c>
      <c r="L23" s="240"/>
      <c r="M23" s="241"/>
      <c r="N23" s="242"/>
      <c r="O23" s="34">
        <v>6</v>
      </c>
      <c r="P23" s="249">
        <v>60000</v>
      </c>
      <c r="Q23" s="236"/>
      <c r="R23" s="36" t="s">
        <v>17</v>
      </c>
      <c r="S23" s="37">
        <f>SUM(O23)*P23</f>
        <v>360000</v>
      </c>
      <c r="T23" s="252" t="s">
        <v>100</v>
      </c>
      <c r="U23" s="253"/>
      <c r="V23" s="253"/>
      <c r="W23" s="253"/>
      <c r="X23" s="253"/>
      <c r="Y23" s="253"/>
      <c r="Z23" s="254"/>
    </row>
    <row r="24" spans="1:26" ht="18" customHeight="1">
      <c r="A24" s="38"/>
      <c r="B24" s="38"/>
      <c r="C24" s="57" t="s">
        <v>116</v>
      </c>
      <c r="D24" s="136">
        <v>5</v>
      </c>
      <c r="E24" s="222" t="s">
        <v>24</v>
      </c>
      <c r="F24" s="241"/>
      <c r="G24" s="241"/>
      <c r="H24" s="242"/>
      <c r="I24" s="248" t="s">
        <v>151</v>
      </c>
      <c r="J24" s="244"/>
      <c r="K24" s="239" t="s">
        <v>18</v>
      </c>
      <c r="L24" s="240"/>
      <c r="M24" s="241"/>
      <c r="N24" s="242"/>
      <c r="O24" s="34">
        <v>26</v>
      </c>
      <c r="P24" s="235" t="s">
        <v>19</v>
      </c>
      <c r="Q24" s="236"/>
      <c r="R24" s="40" t="s">
        <v>17</v>
      </c>
      <c r="S24" s="41">
        <f>O24*10000</f>
        <v>260000</v>
      </c>
      <c r="T24" s="255" t="s">
        <v>110</v>
      </c>
      <c r="U24" s="256"/>
      <c r="V24" s="256"/>
      <c r="W24" s="256"/>
      <c r="X24" s="256"/>
      <c r="Y24" s="256"/>
      <c r="Z24" s="256"/>
    </row>
    <row r="25" spans="1:26" ht="18" customHeight="1">
      <c r="A25" s="38"/>
      <c r="B25" s="38"/>
      <c r="C25" s="42"/>
      <c r="D25" s="43"/>
      <c r="E25" s="224" t="s">
        <v>25</v>
      </c>
      <c r="F25" s="225"/>
      <c r="G25" s="225"/>
      <c r="H25" s="226"/>
      <c r="I25" s="227">
        <f>(((R29+I26)/10000))+ROUNDDOWN((SUM(R7:R22)/5),0)</f>
        <v>473</v>
      </c>
      <c r="J25" s="228"/>
      <c r="K25" s="239" t="s">
        <v>36</v>
      </c>
      <c r="L25" s="240"/>
      <c r="M25" s="241"/>
      <c r="N25" s="242"/>
      <c r="O25" s="34">
        <v>5</v>
      </c>
      <c r="P25" s="235" t="s">
        <v>19</v>
      </c>
      <c r="Q25" s="236"/>
      <c r="R25" s="40" t="s">
        <v>17</v>
      </c>
      <c r="S25" s="41">
        <f>O25*10000</f>
        <v>50000</v>
      </c>
      <c r="T25" s="255" t="s">
        <v>111</v>
      </c>
      <c r="U25" s="256"/>
      <c r="V25" s="256"/>
      <c r="W25" s="256"/>
      <c r="X25" s="256"/>
      <c r="Y25" s="256"/>
      <c r="Z25" s="256"/>
    </row>
    <row r="26" spans="1:26" ht="18" customHeight="1">
      <c r="A26" s="30"/>
      <c r="B26" s="30"/>
      <c r="C26" s="44"/>
      <c r="D26" s="45"/>
      <c r="E26" s="222" t="s">
        <v>26</v>
      </c>
      <c r="F26" s="241"/>
      <c r="G26" s="241"/>
      <c r="H26" s="242"/>
      <c r="I26" s="237">
        <v>0</v>
      </c>
      <c r="J26" s="229"/>
      <c r="K26" s="239" t="s">
        <v>20</v>
      </c>
      <c r="L26" s="240"/>
      <c r="M26" s="241"/>
      <c r="N26" s="242"/>
      <c r="O26" s="34">
        <v>5</v>
      </c>
      <c r="P26" s="235" t="s">
        <v>19</v>
      </c>
      <c r="Q26" s="236"/>
      <c r="R26" s="40" t="s">
        <v>17</v>
      </c>
      <c r="S26" s="41">
        <f>O26*10000</f>
        <v>50000</v>
      </c>
      <c r="T26" s="255" t="s">
        <v>112</v>
      </c>
      <c r="U26" s="256"/>
      <c r="V26" s="256"/>
      <c r="W26" s="256"/>
      <c r="X26" s="256"/>
      <c r="Y26" s="256"/>
      <c r="Z26" s="256"/>
    </row>
    <row r="27" spans="1:26" ht="18" customHeight="1">
      <c r="A27" s="30"/>
      <c r="B27" s="30"/>
      <c r="C27" s="30"/>
      <c r="D27" s="30"/>
      <c r="E27" s="223" t="s">
        <v>119</v>
      </c>
      <c r="F27" s="233"/>
      <c r="G27" s="233"/>
      <c r="H27" s="233"/>
      <c r="I27" s="237">
        <v>30000</v>
      </c>
      <c r="J27" s="238"/>
      <c r="K27" s="239" t="s">
        <v>35</v>
      </c>
      <c r="L27" s="240"/>
      <c r="M27" s="241"/>
      <c r="N27" s="242"/>
      <c r="O27" s="34">
        <v>1</v>
      </c>
      <c r="P27" s="235" t="s">
        <v>21</v>
      </c>
      <c r="Q27" s="236"/>
      <c r="R27" s="40" t="s">
        <v>17</v>
      </c>
      <c r="S27" s="41">
        <f>O27*50000</f>
        <v>50000</v>
      </c>
      <c r="T27" s="257" t="s">
        <v>102</v>
      </c>
      <c r="U27" s="256"/>
      <c r="V27" s="256"/>
      <c r="W27" s="256"/>
      <c r="X27" s="256"/>
      <c r="Y27" s="256"/>
      <c r="Z27" s="256"/>
    </row>
    <row r="28" spans="5:26" ht="18" customHeight="1">
      <c r="E28" s="223" t="s">
        <v>27</v>
      </c>
      <c r="F28" s="233"/>
      <c r="G28" s="233"/>
      <c r="H28" s="233"/>
      <c r="I28" s="243" t="s">
        <v>152</v>
      </c>
      <c r="J28" s="244"/>
      <c r="K28" s="239" t="s">
        <v>34</v>
      </c>
      <c r="L28" s="240"/>
      <c r="M28" s="241"/>
      <c r="N28" s="242"/>
      <c r="O28" s="34"/>
      <c r="P28" s="235" t="s">
        <v>21</v>
      </c>
      <c r="Q28" s="236"/>
      <c r="R28" s="48" t="s">
        <v>17</v>
      </c>
      <c r="S28" s="49">
        <f>O28*50000</f>
        <v>0</v>
      </c>
      <c r="T28" s="258" t="s">
        <v>113</v>
      </c>
      <c r="U28" s="259"/>
      <c r="V28" s="259"/>
      <c r="W28" s="259"/>
      <c r="X28" s="259"/>
      <c r="Y28" s="259"/>
      <c r="Z28" s="260"/>
    </row>
    <row r="29" spans="5:26" ht="21.75" customHeight="1">
      <c r="E29" s="246" t="s">
        <v>37</v>
      </c>
      <c r="F29" s="246"/>
      <c r="G29" s="246"/>
      <c r="H29" s="246"/>
      <c r="I29" s="243" t="s">
        <v>153</v>
      </c>
      <c r="J29" s="244"/>
      <c r="K29" s="232" t="s">
        <v>154</v>
      </c>
      <c r="L29" s="232"/>
      <c r="M29" s="233"/>
      <c r="N29" s="233"/>
      <c r="O29" s="233"/>
      <c r="P29" s="233"/>
      <c r="Q29" s="233"/>
      <c r="R29" s="245">
        <f>SUM(S7:S28)</f>
        <v>3000000</v>
      </c>
      <c r="S29" s="246"/>
      <c r="T29" s="261" t="s">
        <v>101</v>
      </c>
      <c r="U29" s="259"/>
      <c r="V29" s="259"/>
      <c r="W29" s="259"/>
      <c r="X29" s="259"/>
      <c r="Y29" s="259"/>
      <c r="Z29" s="260"/>
    </row>
    <row r="30" spans="11:26" ht="18" customHeight="1">
      <c r="K30" s="159"/>
      <c r="L30" s="159"/>
      <c r="M30" s="113"/>
      <c r="N30" s="113"/>
      <c r="O30" s="113"/>
      <c r="P30" s="113"/>
      <c r="Q30" s="113"/>
      <c r="R30" s="113"/>
      <c r="S30" s="113"/>
      <c r="T30" s="262" t="s">
        <v>114</v>
      </c>
      <c r="U30" s="223"/>
      <c r="V30" s="223"/>
      <c r="W30" s="223"/>
      <c r="X30" s="223"/>
      <c r="Y30" s="223"/>
      <c r="Z30" s="223"/>
    </row>
    <row r="31" spans="11:26" ht="18" customHeight="1">
      <c r="K31" s="113"/>
      <c r="L31" s="113"/>
      <c r="M31" s="113"/>
      <c r="N31" s="113"/>
      <c r="O31" s="113"/>
      <c r="P31" s="113"/>
      <c r="Q31" s="113"/>
      <c r="R31" s="113"/>
      <c r="S31" s="113"/>
      <c r="T31" s="250" t="s">
        <v>108</v>
      </c>
      <c r="U31" s="251"/>
      <c r="V31" s="251"/>
      <c r="W31" s="251"/>
      <c r="X31" s="251"/>
      <c r="Y31" s="251"/>
      <c r="Z31" s="251"/>
    </row>
    <row r="32" spans="11:26" ht="18" customHeight="1">
      <c r="K32" s="113"/>
      <c r="L32" s="113"/>
      <c r="M32" s="113"/>
      <c r="N32" s="113"/>
      <c r="O32" s="113"/>
      <c r="P32" s="113"/>
      <c r="Q32" s="113"/>
      <c r="R32" s="113"/>
      <c r="S32" s="113"/>
      <c r="T32" s="251"/>
      <c r="U32" s="251"/>
      <c r="V32" s="251"/>
      <c r="W32" s="251"/>
      <c r="X32" s="251"/>
      <c r="Y32" s="251"/>
      <c r="Z32" s="251"/>
    </row>
    <row r="33" spans="9:26" ht="18" customHeight="1">
      <c r="I33" s="247" t="s">
        <v>84</v>
      </c>
      <c r="J33" s="231"/>
      <c r="K33" s="54"/>
      <c r="L33" s="53" t="s">
        <v>83</v>
      </c>
      <c r="M33" s="53" t="s">
        <v>77</v>
      </c>
      <c r="N33" s="53" t="s">
        <v>78</v>
      </c>
      <c r="O33" s="53" t="s">
        <v>79</v>
      </c>
      <c r="P33" s="53" t="s">
        <v>80</v>
      </c>
      <c r="Q33" s="53" t="s">
        <v>81</v>
      </c>
      <c r="R33" s="53" t="s">
        <v>82</v>
      </c>
      <c r="T33" s="56"/>
      <c r="U33" s="56"/>
      <c r="V33" s="56"/>
      <c r="W33" s="56"/>
      <c r="X33" s="56"/>
      <c r="Y33" s="56"/>
      <c r="Z33" s="56"/>
    </row>
    <row r="34" spans="10:18" ht="18" customHeight="1">
      <c r="J34" s="13"/>
      <c r="K34" s="30"/>
      <c r="L34" s="57">
        <v>15</v>
      </c>
      <c r="M34" s="57">
        <v>13</v>
      </c>
      <c r="N34" s="57">
        <v>2</v>
      </c>
      <c r="O34" s="57">
        <v>0</v>
      </c>
      <c r="P34" s="57">
        <v>65</v>
      </c>
      <c r="Q34" s="57">
        <v>20</v>
      </c>
      <c r="R34" s="58">
        <f>(M34*3)+(N34)</f>
        <v>41</v>
      </c>
    </row>
    <row r="35" spans="9:18" ht="18" customHeight="1">
      <c r="I35" s="234" t="s">
        <v>88</v>
      </c>
      <c r="J35" s="234"/>
      <c r="K35" s="60"/>
      <c r="L35" s="59" t="s">
        <v>83</v>
      </c>
      <c r="M35" s="59" t="s">
        <v>77</v>
      </c>
      <c r="N35" s="59" t="s">
        <v>78</v>
      </c>
      <c r="O35" s="59" t="s">
        <v>79</v>
      </c>
      <c r="P35" s="59" t="s">
        <v>80</v>
      </c>
      <c r="Q35" s="59" t="s">
        <v>81</v>
      </c>
      <c r="R35" s="59" t="s">
        <v>82</v>
      </c>
    </row>
    <row r="36" spans="11:18" ht="18" customHeight="1">
      <c r="K36" s="30"/>
      <c r="L36" s="57">
        <v>17</v>
      </c>
      <c r="M36" s="57">
        <v>15</v>
      </c>
      <c r="N36" s="57">
        <v>0</v>
      </c>
      <c r="O36" s="57">
        <v>2</v>
      </c>
      <c r="P36" s="57">
        <v>58</v>
      </c>
      <c r="Q36" s="57">
        <v>22</v>
      </c>
      <c r="R36" s="61">
        <f>(M36*3)+(N36)</f>
        <v>45</v>
      </c>
    </row>
    <row r="37" spans="9:18" ht="18" customHeight="1">
      <c r="I37" s="234" t="s">
        <v>117</v>
      </c>
      <c r="J37" s="234"/>
      <c r="K37" s="60"/>
      <c r="L37" s="59" t="s">
        <v>83</v>
      </c>
      <c r="M37" s="59" t="s">
        <v>77</v>
      </c>
      <c r="N37" s="59" t="s">
        <v>78</v>
      </c>
      <c r="O37" s="59" t="s">
        <v>79</v>
      </c>
      <c r="P37" s="59" t="s">
        <v>80</v>
      </c>
      <c r="Q37" s="59" t="s">
        <v>81</v>
      </c>
      <c r="R37" s="59" t="s">
        <v>82</v>
      </c>
    </row>
    <row r="38" spans="11:18" ht="18" customHeight="1">
      <c r="K38" s="30"/>
      <c r="L38" s="57">
        <v>6</v>
      </c>
      <c r="M38" s="57">
        <v>5</v>
      </c>
      <c r="N38" s="57">
        <v>1</v>
      </c>
      <c r="O38" s="57">
        <v>0</v>
      </c>
      <c r="P38" s="57">
        <v>27</v>
      </c>
      <c r="Q38" s="57">
        <v>11</v>
      </c>
      <c r="R38" s="61">
        <f>(M38*3)+(N38)</f>
        <v>16</v>
      </c>
    </row>
  </sheetData>
  <mergeCells count="40">
    <mergeCell ref="T31:Z32"/>
    <mergeCell ref="T23:Z23"/>
    <mergeCell ref="T24:Z24"/>
    <mergeCell ref="T25:Z25"/>
    <mergeCell ref="T26:Z26"/>
    <mergeCell ref="T27:Z27"/>
    <mergeCell ref="T28:Z28"/>
    <mergeCell ref="T29:Z29"/>
    <mergeCell ref="T30:Z30"/>
    <mergeCell ref="P23:Q23"/>
    <mergeCell ref="P24:Q24"/>
    <mergeCell ref="P25:Q25"/>
    <mergeCell ref="K23:N23"/>
    <mergeCell ref="K25:N25"/>
    <mergeCell ref="K24:N24"/>
    <mergeCell ref="I23:J23"/>
    <mergeCell ref="I24:J24"/>
    <mergeCell ref="E23:H23"/>
    <mergeCell ref="E24:H24"/>
    <mergeCell ref="E25:H25"/>
    <mergeCell ref="K27:N27"/>
    <mergeCell ref="I25:J25"/>
    <mergeCell ref="I26:J26"/>
    <mergeCell ref="R29:S29"/>
    <mergeCell ref="I33:J33"/>
    <mergeCell ref="K29:Q29"/>
    <mergeCell ref="E26:H26"/>
    <mergeCell ref="E27:H27"/>
    <mergeCell ref="K28:N28"/>
    <mergeCell ref="I28:J28"/>
    <mergeCell ref="E28:H28"/>
    <mergeCell ref="E29:H29"/>
    <mergeCell ref="I37:J37"/>
    <mergeCell ref="I35:J35"/>
    <mergeCell ref="P26:Q26"/>
    <mergeCell ref="P27:Q27"/>
    <mergeCell ref="P28:Q28"/>
    <mergeCell ref="I27:J27"/>
    <mergeCell ref="K26:N26"/>
    <mergeCell ref="I29:J29"/>
  </mergeCells>
  <printOptions horizontalCentered="1" verticalCentered="1"/>
  <pageMargins left="0" right="0" top="0" bottom="0" header="0.5118110236220472" footer="0.5118110236220472"/>
  <pageSetup fitToHeight="1" fitToWidth="1" horizontalDpi="360" verticalDpi="360" orientation="landscape" paperSize="9" scale="90" r:id="rId4"/>
  <drawing r:id="rId3"/>
  <legacyDrawing r:id="rId2"/>
  <oleObjects>
    <oleObject progId="Paint.Picture" shapeId="1607058" r:id="rId1"/>
  </oleObjects>
</worksheet>
</file>

<file path=xl/worksheets/sheet10.xml><?xml version="1.0" encoding="utf-8"?>
<worksheet xmlns="http://schemas.openxmlformats.org/spreadsheetml/2006/main" xmlns:r="http://schemas.openxmlformats.org/officeDocument/2006/relationships">
  <sheetPr codeName="Tabelle10">
    <pageSetUpPr fitToPage="1"/>
  </sheetPr>
  <dimension ref="A1:Y102"/>
  <sheetViews>
    <sheetView workbookViewId="0" topLeftCell="A10">
      <selection activeCell="AE11" sqref="AE11"/>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164"/>
      <c r="B1" s="164"/>
      <c r="C1" s="165"/>
      <c r="D1" s="164"/>
      <c r="E1" s="164"/>
      <c r="F1" s="164"/>
      <c r="G1" s="164"/>
      <c r="H1" s="164"/>
      <c r="I1" s="165"/>
      <c r="J1" s="164"/>
      <c r="K1" s="164"/>
      <c r="L1" s="164"/>
      <c r="M1" s="164"/>
      <c r="N1" s="164"/>
      <c r="O1" s="164"/>
      <c r="P1" s="164"/>
      <c r="Q1" s="164"/>
      <c r="R1" s="164"/>
      <c r="S1" s="166"/>
      <c r="T1" s="170"/>
      <c r="U1" s="170"/>
    </row>
    <row r="2" spans="1:21" ht="18" customHeight="1">
      <c r="A2" s="164"/>
      <c r="B2" s="164"/>
      <c r="C2" s="165"/>
      <c r="D2" s="164"/>
      <c r="E2" s="164"/>
      <c r="F2" s="164"/>
      <c r="G2" s="164"/>
      <c r="H2" s="164"/>
      <c r="I2" s="165"/>
      <c r="J2" s="164"/>
      <c r="K2" s="164"/>
      <c r="L2" s="164"/>
      <c r="M2" s="164"/>
      <c r="N2" s="164"/>
      <c r="O2" s="164"/>
      <c r="P2" s="164"/>
      <c r="Q2" s="164"/>
      <c r="R2" s="164"/>
      <c r="S2" s="166"/>
      <c r="T2" s="170"/>
      <c r="U2" s="170"/>
    </row>
    <row r="3" spans="1:21" ht="18" customHeight="1">
      <c r="A3" s="164"/>
      <c r="B3" s="164"/>
      <c r="C3" s="165"/>
      <c r="D3" s="164"/>
      <c r="E3" s="164"/>
      <c r="F3" s="164"/>
      <c r="G3" s="164"/>
      <c r="H3" s="164"/>
      <c r="I3" s="165"/>
      <c r="J3" s="164"/>
      <c r="K3" s="164"/>
      <c r="L3" s="164"/>
      <c r="M3" s="164"/>
      <c r="N3" s="164"/>
      <c r="O3" s="164"/>
      <c r="P3" s="164"/>
      <c r="Q3" s="164"/>
      <c r="R3" s="164"/>
      <c r="S3" s="166"/>
      <c r="T3" s="170"/>
      <c r="U3" s="170"/>
    </row>
    <row r="4" spans="1:21" ht="18" customHeight="1" thickBot="1">
      <c r="A4" s="164"/>
      <c r="B4" s="164"/>
      <c r="C4" s="165"/>
      <c r="D4" s="164"/>
      <c r="E4" s="164"/>
      <c r="F4" s="164"/>
      <c r="G4" s="164"/>
      <c r="H4" s="164"/>
      <c r="I4" s="165"/>
      <c r="J4" s="164"/>
      <c r="K4" s="164"/>
      <c r="L4" s="164"/>
      <c r="M4" s="164"/>
      <c r="N4" s="164"/>
      <c r="O4" s="164"/>
      <c r="P4" s="164"/>
      <c r="Q4" s="164"/>
      <c r="R4" s="164"/>
      <c r="S4" s="166"/>
      <c r="T4" s="170"/>
      <c r="U4" s="170"/>
    </row>
    <row r="5" spans="1:25" ht="18" customHeight="1" thickBot="1">
      <c r="A5" s="14"/>
      <c r="B5" s="14"/>
      <c r="C5" s="10"/>
      <c r="D5" s="15" t="s">
        <v>70</v>
      </c>
      <c r="E5" s="16">
        <v>3</v>
      </c>
      <c r="F5" s="9"/>
      <c r="G5" s="9"/>
      <c r="H5" s="9"/>
      <c r="I5" s="10"/>
      <c r="J5" s="17">
        <f aca="true" t="shared" si="0" ref="J5:R5">SUM(J7,J8,J9,J10,J11,J12,J13,J14,J15,J16,J17,J18,J19,J20,J21,J22)</f>
        <v>0</v>
      </c>
      <c r="K5" s="17">
        <f t="shared" si="0"/>
        <v>3</v>
      </c>
      <c r="L5" s="17">
        <f t="shared" si="0"/>
        <v>0</v>
      </c>
      <c r="M5" s="17">
        <f t="shared" si="0"/>
        <v>3</v>
      </c>
      <c r="N5" s="17">
        <f t="shared" si="0"/>
        <v>15</v>
      </c>
      <c r="O5" s="17">
        <f t="shared" si="0"/>
        <v>4</v>
      </c>
      <c r="P5" s="17">
        <f t="shared" si="0"/>
        <v>5</v>
      </c>
      <c r="Q5" s="17">
        <f t="shared" si="0"/>
        <v>3</v>
      </c>
      <c r="R5" s="17">
        <f t="shared" si="0"/>
        <v>81</v>
      </c>
      <c r="S5" s="9"/>
      <c r="T5" s="17">
        <f>SUM(T7,T8,T9,T10,T11,T12,T13,T14,T15,T16,T17,T18,T19,T20,T21,T22)</f>
        <v>6</v>
      </c>
      <c r="U5" s="17">
        <f>SUM(U7,U8,U9,U10,U11,U12,U13,U14,U15,U16,U17,U18,U19,U20,U21,U22)</f>
        <v>0</v>
      </c>
      <c r="V5" s="17">
        <f>SUM(V7,V8,V9,V10,V11,V12,V13,V14,V15,V16,V17,V18,V19,V20,V21,V22)</f>
        <v>42</v>
      </c>
      <c r="W5" s="17">
        <f>SUM(W7,W8,W9,W10,W11,W12,W13,W14,W15,W16,W17,W18,W19,W20,W21,W22)</f>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115</v>
      </c>
      <c r="Y6" s="93" t="s">
        <v>118</v>
      </c>
    </row>
    <row r="7" spans="1:25" ht="18" customHeight="1">
      <c r="A7" s="15">
        <v>1</v>
      </c>
      <c r="B7" s="94"/>
      <c r="C7" s="156"/>
      <c r="D7" s="157"/>
      <c r="E7" s="20"/>
      <c r="F7" s="20"/>
      <c r="G7" s="20"/>
      <c r="H7" s="20"/>
      <c r="I7" s="27" t="s">
        <v>241</v>
      </c>
      <c r="J7" s="22"/>
      <c r="K7" s="20">
        <v>0</v>
      </c>
      <c r="L7" s="20">
        <v>0</v>
      </c>
      <c r="M7" s="20">
        <v>1</v>
      </c>
      <c r="N7" s="20"/>
      <c r="O7" s="20"/>
      <c r="P7" s="20"/>
      <c r="Q7" s="20"/>
      <c r="R7" s="15">
        <f aca="true" t="shared" si="1" ref="R7:R22">(M7*1)+(N7*3)+(O7*2)+(P7*2)+(Q7*5)</f>
        <v>1</v>
      </c>
      <c r="S7" s="23">
        <v>0</v>
      </c>
      <c r="T7" s="15"/>
      <c r="U7" s="15"/>
      <c r="V7" s="15">
        <v>3</v>
      </c>
      <c r="W7" s="15"/>
      <c r="X7" s="15"/>
      <c r="Y7" s="15"/>
    </row>
    <row r="8" spans="1:25" ht="18" customHeight="1">
      <c r="A8" s="15">
        <v>2</v>
      </c>
      <c r="B8" s="94"/>
      <c r="C8" s="156"/>
      <c r="D8" s="157"/>
      <c r="E8" s="20"/>
      <c r="F8" s="20"/>
      <c r="G8" s="20"/>
      <c r="H8" s="20"/>
      <c r="I8" s="27"/>
      <c r="J8" s="22"/>
      <c r="K8" s="20">
        <v>0</v>
      </c>
      <c r="L8" s="20">
        <v>0</v>
      </c>
      <c r="M8" s="20"/>
      <c r="N8" s="20"/>
      <c r="O8" s="20"/>
      <c r="P8" s="20">
        <v>1</v>
      </c>
      <c r="Q8" s="20"/>
      <c r="R8" s="15">
        <f t="shared" si="1"/>
        <v>2</v>
      </c>
      <c r="S8" s="23">
        <v>0</v>
      </c>
      <c r="T8" s="15"/>
      <c r="U8" s="15"/>
      <c r="V8" s="15">
        <v>3</v>
      </c>
      <c r="W8" s="15"/>
      <c r="X8" s="15"/>
      <c r="Y8" s="15"/>
    </row>
    <row r="9" spans="1:25" ht="18" customHeight="1">
      <c r="A9" s="15">
        <v>3</v>
      </c>
      <c r="B9" s="94"/>
      <c r="C9" s="156"/>
      <c r="D9" s="157"/>
      <c r="E9" s="20"/>
      <c r="F9" s="20"/>
      <c r="G9" s="20"/>
      <c r="H9" s="20"/>
      <c r="I9" s="27"/>
      <c r="J9" s="22"/>
      <c r="K9" s="20">
        <v>0</v>
      </c>
      <c r="L9" s="20">
        <v>0</v>
      </c>
      <c r="M9" s="20"/>
      <c r="N9" s="20"/>
      <c r="O9" s="20"/>
      <c r="P9" s="20">
        <v>1</v>
      </c>
      <c r="Q9" s="20"/>
      <c r="R9" s="15">
        <f t="shared" si="1"/>
        <v>2</v>
      </c>
      <c r="S9" s="23">
        <v>0</v>
      </c>
      <c r="T9" s="15">
        <v>1</v>
      </c>
      <c r="U9" s="15"/>
      <c r="V9" s="15">
        <v>3</v>
      </c>
      <c r="W9" s="15"/>
      <c r="X9" s="15"/>
      <c r="Y9" s="15"/>
    </row>
    <row r="10" spans="1:25" ht="18" customHeight="1">
      <c r="A10" s="15">
        <v>4</v>
      </c>
      <c r="B10" s="94"/>
      <c r="C10" s="156"/>
      <c r="D10" s="157"/>
      <c r="E10" s="20"/>
      <c r="F10" s="20"/>
      <c r="G10" s="20"/>
      <c r="H10" s="20"/>
      <c r="I10" s="27"/>
      <c r="J10" s="22"/>
      <c r="K10" s="20">
        <v>0</v>
      </c>
      <c r="L10" s="20">
        <v>0</v>
      </c>
      <c r="M10" s="20"/>
      <c r="N10" s="20">
        <v>1</v>
      </c>
      <c r="O10" s="20"/>
      <c r="P10" s="20"/>
      <c r="Q10" s="20"/>
      <c r="R10" s="15">
        <f t="shared" si="1"/>
        <v>3</v>
      </c>
      <c r="S10" s="23">
        <v>0</v>
      </c>
      <c r="T10" s="15"/>
      <c r="U10" s="15"/>
      <c r="V10" s="15">
        <v>3</v>
      </c>
      <c r="W10" s="15"/>
      <c r="X10" s="15"/>
      <c r="Y10" s="15"/>
    </row>
    <row r="11" spans="1:25" ht="18" customHeight="1">
      <c r="A11" s="15">
        <v>5</v>
      </c>
      <c r="B11" s="94"/>
      <c r="C11" s="156"/>
      <c r="D11" s="157"/>
      <c r="E11" s="20"/>
      <c r="F11" s="20"/>
      <c r="G11" s="20"/>
      <c r="H11" s="20"/>
      <c r="I11" s="27"/>
      <c r="J11" s="22"/>
      <c r="K11" s="20">
        <v>1</v>
      </c>
      <c r="L11" s="20">
        <v>0</v>
      </c>
      <c r="M11" s="20"/>
      <c r="N11" s="20">
        <v>5</v>
      </c>
      <c r="O11" s="20">
        <v>3</v>
      </c>
      <c r="P11" s="20"/>
      <c r="Q11" s="20"/>
      <c r="R11" s="15">
        <f t="shared" si="1"/>
        <v>21</v>
      </c>
      <c r="S11" s="23">
        <v>0</v>
      </c>
      <c r="T11" s="15">
        <v>1</v>
      </c>
      <c r="U11" s="15"/>
      <c r="V11" s="15">
        <v>3</v>
      </c>
      <c r="W11" s="15"/>
      <c r="X11" s="15"/>
      <c r="Y11" s="15"/>
    </row>
    <row r="12" spans="1:25" ht="18" customHeight="1">
      <c r="A12" s="15">
        <v>6</v>
      </c>
      <c r="B12" s="94"/>
      <c r="C12" s="156" t="s">
        <v>239</v>
      </c>
      <c r="D12" s="157" t="s">
        <v>132</v>
      </c>
      <c r="E12" s="20"/>
      <c r="F12" s="20"/>
      <c r="G12" s="20"/>
      <c r="H12" s="20"/>
      <c r="I12" s="27"/>
      <c r="J12" s="22"/>
      <c r="K12" s="20"/>
      <c r="L12" s="20"/>
      <c r="M12" s="20"/>
      <c r="N12" s="20"/>
      <c r="O12" s="20"/>
      <c r="P12" s="20"/>
      <c r="Q12" s="20"/>
      <c r="R12" s="15">
        <f t="shared" si="1"/>
        <v>0</v>
      </c>
      <c r="S12" s="23">
        <v>50000</v>
      </c>
      <c r="T12" s="15">
        <v>1</v>
      </c>
      <c r="U12" s="15"/>
      <c r="V12" s="15">
        <v>1</v>
      </c>
      <c r="W12" s="15"/>
      <c r="X12" s="15">
        <v>2</v>
      </c>
      <c r="Y12" s="15"/>
    </row>
    <row r="13" spans="1:25" ht="18" customHeight="1">
      <c r="A13" s="15">
        <v>7</v>
      </c>
      <c r="B13" s="94"/>
      <c r="C13" s="156"/>
      <c r="D13" s="157"/>
      <c r="E13" s="20"/>
      <c r="F13" s="20"/>
      <c r="G13" s="20"/>
      <c r="H13" s="20"/>
      <c r="I13" s="27" t="s">
        <v>247</v>
      </c>
      <c r="J13" s="22"/>
      <c r="K13" s="20">
        <v>0</v>
      </c>
      <c r="L13" s="20">
        <v>0</v>
      </c>
      <c r="M13" s="20">
        <v>2</v>
      </c>
      <c r="N13" s="20"/>
      <c r="O13" s="20">
        <v>1</v>
      </c>
      <c r="P13" s="20"/>
      <c r="Q13" s="20">
        <v>1</v>
      </c>
      <c r="R13" s="15">
        <f t="shared" si="1"/>
        <v>9</v>
      </c>
      <c r="S13" s="23">
        <v>0</v>
      </c>
      <c r="T13" s="15"/>
      <c r="U13" s="15"/>
      <c r="V13" s="15">
        <v>3</v>
      </c>
      <c r="W13" s="15"/>
      <c r="X13" s="15"/>
      <c r="Y13" s="15"/>
    </row>
    <row r="14" spans="1:25" ht="18" customHeight="1">
      <c r="A14" s="15">
        <v>8</v>
      </c>
      <c r="B14" s="94"/>
      <c r="C14" s="156"/>
      <c r="D14" s="157"/>
      <c r="E14" s="20"/>
      <c r="F14" s="20"/>
      <c r="G14" s="20"/>
      <c r="H14" s="20"/>
      <c r="I14" s="27"/>
      <c r="J14" s="22"/>
      <c r="K14" s="20">
        <v>0</v>
      </c>
      <c r="L14" s="20">
        <v>0</v>
      </c>
      <c r="M14" s="20"/>
      <c r="N14" s="20"/>
      <c r="O14" s="20"/>
      <c r="P14" s="20"/>
      <c r="Q14" s="20"/>
      <c r="R14" s="15">
        <f t="shared" si="1"/>
        <v>0</v>
      </c>
      <c r="S14" s="23">
        <v>0</v>
      </c>
      <c r="T14" s="15"/>
      <c r="U14" s="15"/>
      <c r="V14" s="15">
        <v>3</v>
      </c>
      <c r="W14" s="15"/>
      <c r="X14" s="15"/>
      <c r="Y14" s="15"/>
    </row>
    <row r="15" spans="1:25" ht="18" customHeight="1">
      <c r="A15" s="15">
        <v>9</v>
      </c>
      <c r="B15" s="94"/>
      <c r="C15" s="156"/>
      <c r="D15" s="157"/>
      <c r="E15" s="20"/>
      <c r="F15" s="20"/>
      <c r="G15" s="20"/>
      <c r="H15" s="20"/>
      <c r="I15" s="27"/>
      <c r="J15" s="22"/>
      <c r="K15" s="20">
        <v>1</v>
      </c>
      <c r="L15" s="20">
        <v>0</v>
      </c>
      <c r="M15" s="20"/>
      <c r="N15" s="20"/>
      <c r="O15" s="20"/>
      <c r="P15" s="20"/>
      <c r="Q15" s="20"/>
      <c r="R15" s="15">
        <f t="shared" si="1"/>
        <v>0</v>
      </c>
      <c r="S15" s="23">
        <v>0</v>
      </c>
      <c r="T15" s="15">
        <v>1</v>
      </c>
      <c r="U15" s="15"/>
      <c r="V15" s="15">
        <v>3</v>
      </c>
      <c r="W15" s="15"/>
      <c r="X15" s="15"/>
      <c r="Y15" s="15"/>
    </row>
    <row r="16" spans="1:25" ht="18" customHeight="1">
      <c r="A16" s="15">
        <v>10</v>
      </c>
      <c r="B16" s="94"/>
      <c r="C16" s="156"/>
      <c r="D16" s="157"/>
      <c r="E16" s="20"/>
      <c r="F16" s="20"/>
      <c r="G16" s="20"/>
      <c r="H16" s="20"/>
      <c r="I16" s="27" t="s">
        <v>222</v>
      </c>
      <c r="J16" s="22"/>
      <c r="K16" s="20">
        <v>0</v>
      </c>
      <c r="L16" s="20">
        <v>0</v>
      </c>
      <c r="M16" s="20"/>
      <c r="N16" s="20"/>
      <c r="O16" s="20"/>
      <c r="P16" s="20"/>
      <c r="Q16" s="20">
        <v>1</v>
      </c>
      <c r="R16" s="15">
        <f t="shared" si="1"/>
        <v>5</v>
      </c>
      <c r="S16" s="23">
        <v>0</v>
      </c>
      <c r="T16" s="15">
        <v>1</v>
      </c>
      <c r="U16" s="15"/>
      <c r="V16" s="15">
        <v>3</v>
      </c>
      <c r="W16" s="15"/>
      <c r="X16" s="15"/>
      <c r="Y16" s="15"/>
    </row>
    <row r="17" spans="1:25" ht="18" customHeight="1">
      <c r="A17" s="15">
        <v>11</v>
      </c>
      <c r="B17" s="94"/>
      <c r="C17" s="156"/>
      <c r="D17" s="157"/>
      <c r="E17" s="20"/>
      <c r="F17" s="20"/>
      <c r="G17" s="20"/>
      <c r="H17" s="20">
        <v>-1</v>
      </c>
      <c r="I17" s="27"/>
      <c r="J17" s="22"/>
      <c r="K17" s="20">
        <v>1</v>
      </c>
      <c r="L17" s="20">
        <v>0</v>
      </c>
      <c r="M17" s="20"/>
      <c r="N17" s="20"/>
      <c r="O17" s="20"/>
      <c r="P17" s="20"/>
      <c r="Q17" s="20"/>
      <c r="R17" s="15">
        <f t="shared" si="1"/>
        <v>0</v>
      </c>
      <c r="S17" s="23">
        <v>0</v>
      </c>
      <c r="T17" s="15">
        <v>1</v>
      </c>
      <c r="U17" s="15"/>
      <c r="V17" s="15">
        <v>2</v>
      </c>
      <c r="W17" s="15"/>
      <c r="X17" s="15"/>
      <c r="Y17" s="15"/>
    </row>
    <row r="18" spans="1:25" ht="18" customHeight="1">
      <c r="A18" s="15">
        <v>12</v>
      </c>
      <c r="B18" s="94"/>
      <c r="C18" s="19"/>
      <c r="D18" s="20"/>
      <c r="E18" s="20"/>
      <c r="F18" s="20"/>
      <c r="G18" s="20"/>
      <c r="H18" s="20"/>
      <c r="I18" s="27"/>
      <c r="J18" s="22"/>
      <c r="K18" s="20">
        <v>0</v>
      </c>
      <c r="L18" s="20">
        <v>0</v>
      </c>
      <c r="M18" s="20"/>
      <c r="N18" s="20">
        <v>4</v>
      </c>
      <c r="O18" s="20"/>
      <c r="P18" s="20"/>
      <c r="Q18" s="20"/>
      <c r="R18" s="15">
        <f t="shared" si="1"/>
        <v>12</v>
      </c>
      <c r="S18" s="23">
        <v>0</v>
      </c>
      <c r="T18" s="15"/>
      <c r="U18" s="15"/>
      <c r="V18" s="15">
        <v>3</v>
      </c>
      <c r="W18" s="15"/>
      <c r="X18" s="15"/>
      <c r="Y18" s="15"/>
    </row>
    <row r="19" spans="1:25" ht="18" customHeight="1">
      <c r="A19" s="15">
        <v>13</v>
      </c>
      <c r="B19" s="94"/>
      <c r="C19" s="19"/>
      <c r="D19" s="20"/>
      <c r="E19" s="20"/>
      <c r="F19" s="20"/>
      <c r="G19" s="20"/>
      <c r="H19" s="20"/>
      <c r="I19" s="27"/>
      <c r="J19" s="22"/>
      <c r="K19" s="20">
        <v>0</v>
      </c>
      <c r="L19" s="20">
        <v>0</v>
      </c>
      <c r="M19" s="20"/>
      <c r="N19" s="20"/>
      <c r="O19" s="20"/>
      <c r="P19" s="20"/>
      <c r="Q19" s="20"/>
      <c r="R19" s="15">
        <f t="shared" si="1"/>
        <v>0</v>
      </c>
      <c r="S19" s="23">
        <v>0</v>
      </c>
      <c r="T19" s="15"/>
      <c r="U19" s="15"/>
      <c r="V19" s="15">
        <v>3</v>
      </c>
      <c r="W19" s="15"/>
      <c r="X19" s="15"/>
      <c r="Y19" s="15"/>
    </row>
    <row r="20" spans="1:25" ht="18" customHeight="1">
      <c r="A20" s="15">
        <v>14</v>
      </c>
      <c r="B20" s="94"/>
      <c r="C20" s="19"/>
      <c r="D20" s="20"/>
      <c r="E20" s="20"/>
      <c r="F20" s="20"/>
      <c r="G20" s="20"/>
      <c r="H20" s="20"/>
      <c r="I20" s="27" t="s">
        <v>249</v>
      </c>
      <c r="J20" s="22"/>
      <c r="K20" s="20">
        <v>0</v>
      </c>
      <c r="L20" s="20">
        <v>0</v>
      </c>
      <c r="M20" s="20"/>
      <c r="N20" s="20"/>
      <c r="O20" s="20"/>
      <c r="P20" s="20">
        <v>3</v>
      </c>
      <c r="Q20" s="20">
        <v>1</v>
      </c>
      <c r="R20" s="15">
        <f t="shared" si="1"/>
        <v>11</v>
      </c>
      <c r="S20" s="23">
        <v>0</v>
      </c>
      <c r="T20" s="15"/>
      <c r="U20" s="15"/>
      <c r="V20" s="15">
        <v>3</v>
      </c>
      <c r="W20" s="15"/>
      <c r="X20" s="15"/>
      <c r="Y20" s="15"/>
    </row>
    <row r="21" spans="1:25" ht="18" customHeight="1">
      <c r="A21" s="15">
        <v>15</v>
      </c>
      <c r="B21" s="94"/>
      <c r="C21" s="19"/>
      <c r="D21" s="20"/>
      <c r="E21" s="20"/>
      <c r="F21" s="20"/>
      <c r="G21" s="20"/>
      <c r="H21" s="20"/>
      <c r="I21" s="27" t="s">
        <v>243</v>
      </c>
      <c r="J21" s="22"/>
      <c r="K21" s="20">
        <v>0</v>
      </c>
      <c r="L21" s="20">
        <v>0</v>
      </c>
      <c r="M21" s="20"/>
      <c r="N21" s="20">
        <v>5</v>
      </c>
      <c r="O21" s="20"/>
      <c r="P21" s="20"/>
      <c r="Q21" s="20"/>
      <c r="R21" s="15">
        <f t="shared" si="1"/>
        <v>15</v>
      </c>
      <c r="S21" s="23">
        <v>0</v>
      </c>
      <c r="T21" s="15"/>
      <c r="U21" s="15"/>
      <c r="V21" s="15">
        <v>3</v>
      </c>
      <c r="W21" s="15"/>
      <c r="X21" s="15"/>
      <c r="Y21" s="15"/>
    </row>
    <row r="22" spans="1:25" ht="18" customHeight="1">
      <c r="A22" s="15">
        <v>16</v>
      </c>
      <c r="B22" s="94"/>
      <c r="C22" s="19"/>
      <c r="D22" s="20"/>
      <c r="E22" s="20"/>
      <c r="F22" s="20"/>
      <c r="G22" s="20"/>
      <c r="H22" s="20"/>
      <c r="I22" s="27"/>
      <c r="J22" s="22"/>
      <c r="K22" s="20">
        <v>0</v>
      </c>
      <c r="L22" s="20">
        <v>0</v>
      </c>
      <c r="M22" s="20"/>
      <c r="N22" s="29"/>
      <c r="O22" s="20"/>
      <c r="P22" s="20"/>
      <c r="Q22" s="20"/>
      <c r="R22" s="15">
        <f t="shared" si="1"/>
        <v>0</v>
      </c>
      <c r="S22" s="23">
        <v>0</v>
      </c>
      <c r="T22" s="15"/>
      <c r="U22" s="15"/>
      <c r="V22" s="15"/>
      <c r="W22" s="15"/>
      <c r="X22" s="15"/>
      <c r="Y22" s="15"/>
    </row>
    <row r="23" spans="1:19" ht="18" customHeight="1">
      <c r="A23" s="95"/>
      <c r="B23" s="31"/>
      <c r="C23" s="32">
        <f>COUNTA(C7:C22)</f>
        <v>1</v>
      </c>
      <c r="D23" s="33"/>
      <c r="E23" s="222" t="s">
        <v>23</v>
      </c>
      <c r="F23" s="241"/>
      <c r="G23" s="241"/>
      <c r="H23" s="242"/>
      <c r="I23" s="230" t="s">
        <v>150</v>
      </c>
      <c r="J23" s="244"/>
      <c r="K23" s="239" t="s">
        <v>16</v>
      </c>
      <c r="L23" s="240"/>
      <c r="M23" s="241"/>
      <c r="N23" s="242"/>
      <c r="O23" s="34"/>
      <c r="P23" s="249">
        <v>0</v>
      </c>
      <c r="Q23" s="236"/>
      <c r="R23" s="36" t="s">
        <v>17</v>
      </c>
      <c r="S23" s="37">
        <f>SUM(O23)*P23</f>
        <v>0</v>
      </c>
    </row>
    <row r="24" spans="1:19" ht="18" customHeight="1">
      <c r="A24" s="96"/>
      <c r="B24" s="38"/>
      <c r="C24" s="57" t="s">
        <v>116</v>
      </c>
      <c r="D24" s="136">
        <v>1</v>
      </c>
      <c r="E24" s="222" t="s">
        <v>24</v>
      </c>
      <c r="F24" s="241"/>
      <c r="G24" s="241"/>
      <c r="H24" s="242"/>
      <c r="I24" s="248" t="s">
        <v>151</v>
      </c>
      <c r="J24" s="244"/>
      <c r="K24" s="239" t="s">
        <v>18</v>
      </c>
      <c r="L24" s="240"/>
      <c r="M24" s="241"/>
      <c r="N24" s="242"/>
      <c r="O24" s="34">
        <v>0</v>
      </c>
      <c r="P24" s="235" t="s">
        <v>19</v>
      </c>
      <c r="Q24" s="236"/>
      <c r="R24" s="40" t="s">
        <v>17</v>
      </c>
      <c r="S24" s="41">
        <f>O24*10000</f>
        <v>0</v>
      </c>
    </row>
    <row r="25" spans="1:19" ht="18" customHeight="1">
      <c r="A25" s="96"/>
      <c r="B25" s="38"/>
      <c r="C25" s="42"/>
      <c r="D25" s="43"/>
      <c r="E25" s="222" t="s">
        <v>25</v>
      </c>
      <c r="F25" s="241"/>
      <c r="G25" s="241"/>
      <c r="H25" s="242"/>
      <c r="I25" s="278">
        <v>0</v>
      </c>
      <c r="J25" s="229"/>
      <c r="K25" s="239" t="s">
        <v>36</v>
      </c>
      <c r="L25" s="240"/>
      <c r="M25" s="241"/>
      <c r="N25" s="242"/>
      <c r="O25" s="34"/>
      <c r="P25" s="235" t="s">
        <v>19</v>
      </c>
      <c r="Q25" s="236"/>
      <c r="R25" s="40" t="s">
        <v>17</v>
      </c>
      <c r="S25" s="41">
        <f>O25*10000</f>
        <v>0</v>
      </c>
    </row>
    <row r="26" spans="1:19" ht="18" customHeight="1">
      <c r="A26" s="97"/>
      <c r="B26" s="30"/>
      <c r="C26" s="44"/>
      <c r="D26" s="45"/>
      <c r="E26" s="222" t="s">
        <v>63</v>
      </c>
      <c r="F26" s="241"/>
      <c r="G26" s="241"/>
      <c r="H26" s="242"/>
      <c r="I26" s="237">
        <v>50000</v>
      </c>
      <c r="J26" s="229"/>
      <c r="K26" s="239" t="s">
        <v>20</v>
      </c>
      <c r="L26" s="240"/>
      <c r="M26" s="241"/>
      <c r="N26" s="242"/>
      <c r="O26" s="34"/>
      <c r="P26" s="235" t="s">
        <v>19</v>
      </c>
      <c r="Q26" s="236"/>
      <c r="R26" s="40" t="s">
        <v>17</v>
      </c>
      <c r="S26" s="41">
        <f>O26*10000</f>
        <v>0</v>
      </c>
    </row>
    <row r="27" spans="1:19" ht="18" customHeight="1">
      <c r="A27" s="30"/>
      <c r="B27" s="30"/>
      <c r="C27" s="30"/>
      <c r="D27" s="30"/>
      <c r="E27" s="223" t="s">
        <v>27</v>
      </c>
      <c r="F27" s="233"/>
      <c r="G27" s="233"/>
      <c r="H27" s="233"/>
      <c r="I27" s="243" t="s">
        <v>152</v>
      </c>
      <c r="J27" s="244"/>
      <c r="K27" s="239" t="s">
        <v>35</v>
      </c>
      <c r="L27" s="240"/>
      <c r="M27" s="241"/>
      <c r="N27" s="242"/>
      <c r="O27" s="34"/>
      <c r="P27" s="235" t="s">
        <v>21</v>
      </c>
      <c r="Q27" s="236"/>
      <c r="R27" s="40" t="s">
        <v>17</v>
      </c>
      <c r="S27" s="41">
        <f>O27*50000</f>
        <v>0</v>
      </c>
    </row>
    <row r="28" spans="5:19" ht="18" customHeight="1">
      <c r="E28" s="246" t="s">
        <v>37</v>
      </c>
      <c r="F28" s="246"/>
      <c r="G28" s="246"/>
      <c r="H28" s="246"/>
      <c r="I28" s="243" t="s">
        <v>153</v>
      </c>
      <c r="J28" s="244"/>
      <c r="K28" s="239" t="s">
        <v>34</v>
      </c>
      <c r="L28" s="240"/>
      <c r="M28" s="241"/>
      <c r="N28" s="242"/>
      <c r="O28" s="34"/>
      <c r="P28" s="235" t="s">
        <v>21</v>
      </c>
      <c r="Q28" s="236"/>
      <c r="R28" s="48" t="s">
        <v>17</v>
      </c>
      <c r="S28" s="49">
        <f>O28*50000</f>
        <v>0</v>
      </c>
    </row>
    <row r="29" spans="11:19" ht="21.75" customHeight="1">
      <c r="K29" s="279" t="s">
        <v>154</v>
      </c>
      <c r="L29" s="280"/>
      <c r="M29" s="241"/>
      <c r="N29" s="241"/>
      <c r="O29" s="241"/>
      <c r="P29" s="241"/>
      <c r="Q29" s="242"/>
      <c r="R29" s="245">
        <f>SUM(S7:S28)</f>
        <v>50000</v>
      </c>
      <c r="S29" s="246"/>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247" t="s">
        <v>76</v>
      </c>
      <c r="J33" s="231"/>
      <c r="K33" s="54"/>
      <c r="L33" s="53" t="s">
        <v>83</v>
      </c>
      <c r="M33" s="100" t="s">
        <v>77</v>
      </c>
      <c r="N33" s="53" t="s">
        <v>78</v>
      </c>
      <c r="O33" s="53" t="s">
        <v>79</v>
      </c>
      <c r="P33" s="53" t="s">
        <v>80</v>
      </c>
      <c r="Q33" s="53" t="s">
        <v>81</v>
      </c>
      <c r="R33" s="53" t="s">
        <v>82</v>
      </c>
    </row>
    <row r="34" spans="10:18" ht="18" customHeight="1">
      <c r="J34" s="101"/>
      <c r="K34" s="102"/>
      <c r="L34" s="57">
        <v>3</v>
      </c>
      <c r="M34" s="57">
        <v>3</v>
      </c>
      <c r="N34" s="57">
        <v>0</v>
      </c>
      <c r="O34" s="57">
        <v>0</v>
      </c>
      <c r="P34" s="57">
        <v>14</v>
      </c>
      <c r="Q34" s="57">
        <v>2</v>
      </c>
      <c r="R34" s="61">
        <f>(M34*3)+(N34)</f>
        <v>9</v>
      </c>
    </row>
    <row r="35" spans="9:18" ht="18" customHeight="1">
      <c r="I35" s="234" t="s">
        <v>88</v>
      </c>
      <c r="J35" s="234"/>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234" t="s">
        <v>96</v>
      </c>
      <c r="J37" s="234"/>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I37:J37"/>
    <mergeCell ref="I33:J33"/>
    <mergeCell ref="I35:J35"/>
    <mergeCell ref="E23:H23"/>
    <mergeCell ref="E24:H24"/>
    <mergeCell ref="E26:H26"/>
    <mergeCell ref="I26:J26"/>
    <mergeCell ref="E27:H27"/>
    <mergeCell ref="E25:H25"/>
    <mergeCell ref="E28:H28"/>
    <mergeCell ref="K23:N23"/>
    <mergeCell ref="I23:J23"/>
    <mergeCell ref="I24:J24"/>
    <mergeCell ref="I25:J25"/>
    <mergeCell ref="K25:N25"/>
    <mergeCell ref="K24:N24"/>
    <mergeCell ref="K26:N26"/>
    <mergeCell ref="I27:J27"/>
    <mergeCell ref="K27:N27"/>
    <mergeCell ref="R29:S29"/>
    <mergeCell ref="K29:Q29"/>
    <mergeCell ref="K28:N28"/>
    <mergeCell ref="P27:Q27"/>
    <mergeCell ref="P28:Q28"/>
    <mergeCell ref="I28:J28"/>
    <mergeCell ref="P23:Q23"/>
    <mergeCell ref="P24:Q24"/>
    <mergeCell ref="P25:Q25"/>
    <mergeCell ref="P26:Q26"/>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11.xml><?xml version="1.0" encoding="utf-8"?>
<worksheet xmlns="http://schemas.openxmlformats.org/spreadsheetml/2006/main" xmlns:r="http://schemas.openxmlformats.org/officeDocument/2006/relationships">
  <sheetPr codeName="Tabelle11">
    <pageSetUpPr fitToPage="1"/>
  </sheetPr>
  <dimension ref="A1:Y102"/>
  <sheetViews>
    <sheetView workbookViewId="0" topLeftCell="A1">
      <selection activeCell="C31" sqref="C31"/>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164"/>
      <c r="B1" s="164"/>
      <c r="C1" s="165"/>
      <c r="D1" s="164"/>
      <c r="E1" s="164"/>
      <c r="F1" s="164"/>
      <c r="G1" s="164"/>
      <c r="H1" s="164"/>
      <c r="I1" s="165"/>
      <c r="J1" s="164"/>
      <c r="K1" s="164"/>
      <c r="L1" s="164"/>
      <c r="M1" s="164"/>
      <c r="N1" s="164"/>
      <c r="O1" s="164"/>
      <c r="P1" s="164"/>
      <c r="Q1" s="164"/>
      <c r="R1" s="164"/>
      <c r="S1" s="166"/>
      <c r="T1" s="170"/>
      <c r="U1" s="170"/>
    </row>
    <row r="2" spans="1:21" ht="18" customHeight="1">
      <c r="A2" s="164"/>
      <c r="B2" s="164"/>
      <c r="C2" s="165"/>
      <c r="D2" s="164"/>
      <c r="E2" s="164"/>
      <c r="F2" s="164"/>
      <c r="G2" s="164"/>
      <c r="H2" s="164"/>
      <c r="I2" s="165"/>
      <c r="J2" s="164"/>
      <c r="K2" s="164"/>
      <c r="L2" s="164"/>
      <c r="M2" s="164"/>
      <c r="N2" s="164"/>
      <c r="O2" s="164"/>
      <c r="P2" s="164"/>
      <c r="Q2" s="164"/>
      <c r="R2" s="164"/>
      <c r="S2" s="166"/>
      <c r="T2" s="170"/>
      <c r="U2" s="170"/>
    </row>
    <row r="3" spans="1:21" ht="18" customHeight="1">
      <c r="A3" s="164"/>
      <c r="B3" s="164"/>
      <c r="C3" s="165"/>
      <c r="D3" s="164"/>
      <c r="E3" s="164"/>
      <c r="F3" s="164"/>
      <c r="G3" s="164"/>
      <c r="H3" s="164"/>
      <c r="I3" s="165"/>
      <c r="J3" s="164"/>
      <c r="K3" s="164"/>
      <c r="L3" s="164"/>
      <c r="M3" s="164"/>
      <c r="N3" s="164"/>
      <c r="O3" s="164"/>
      <c r="P3" s="164"/>
      <c r="Q3" s="164"/>
      <c r="R3" s="164"/>
      <c r="S3" s="166"/>
      <c r="T3" s="170"/>
      <c r="U3" s="170"/>
    </row>
    <row r="4" spans="1:21" ht="18" customHeight="1" thickBot="1">
      <c r="A4" s="164"/>
      <c r="B4" s="164"/>
      <c r="C4" s="165"/>
      <c r="D4" s="164"/>
      <c r="E4" s="164"/>
      <c r="F4" s="164"/>
      <c r="G4" s="164"/>
      <c r="H4" s="164"/>
      <c r="I4" s="165"/>
      <c r="J4" s="164"/>
      <c r="K4" s="164"/>
      <c r="L4" s="164"/>
      <c r="M4" s="164"/>
      <c r="N4" s="164"/>
      <c r="O4" s="164"/>
      <c r="P4" s="164"/>
      <c r="Q4" s="164"/>
      <c r="R4" s="164"/>
      <c r="S4" s="166"/>
      <c r="T4" s="170"/>
      <c r="U4" s="170"/>
    </row>
    <row r="5" spans="1:25" ht="18" customHeight="1" thickBot="1">
      <c r="A5" s="14"/>
      <c r="B5" s="14"/>
      <c r="C5" s="10"/>
      <c r="D5" s="15" t="s">
        <v>70</v>
      </c>
      <c r="E5" s="16">
        <v>4</v>
      </c>
      <c r="F5" s="9"/>
      <c r="G5" s="9"/>
      <c r="H5" s="9"/>
      <c r="I5" s="10"/>
      <c r="J5" s="17">
        <f aca="true" t="shared" si="0" ref="J5:R5">SUM(J7,J8,J9,J10,J11,J12,J13,J14,J15,J16,J17,J18,J19,J20,J21,J22)</f>
        <v>1</v>
      </c>
      <c r="K5" s="17">
        <f t="shared" si="0"/>
        <v>3</v>
      </c>
      <c r="L5" s="17">
        <f t="shared" si="0"/>
        <v>0</v>
      </c>
      <c r="M5" s="17">
        <f t="shared" si="0"/>
        <v>9</v>
      </c>
      <c r="N5" s="17">
        <f t="shared" si="0"/>
        <v>20</v>
      </c>
      <c r="O5" s="17">
        <f t="shared" si="0"/>
        <v>2</v>
      </c>
      <c r="P5" s="17">
        <f t="shared" si="0"/>
        <v>27</v>
      </c>
      <c r="Q5" s="17">
        <f t="shared" si="0"/>
        <v>4</v>
      </c>
      <c r="R5" s="17">
        <f t="shared" si="0"/>
        <v>147</v>
      </c>
      <c r="S5" s="9"/>
      <c r="T5" s="17">
        <f>SUM(T7,T8,T9,T10,T11,T12,T13,T14,T15,T16,T17,T18,T19,T20,T21,T22)</f>
        <v>11</v>
      </c>
      <c r="U5" s="17">
        <f>SUM(U7,U8,U9,U10,U11,U12,U13,U14,U15,U16,U17,U18,U19,U20,U21,U22)</f>
        <v>0</v>
      </c>
      <c r="V5" s="17">
        <f>SUM(V7,V8,V9,V10,V11,V12,V13,V14,V15,V16,V17,V18,V19,V20,V21,V22)</f>
        <v>58</v>
      </c>
      <c r="W5" s="17">
        <f>SUM(W7,W8,W9,W10,W11,W12,W13,W14,W15,W16,W17,W18,W19,W20,W21,W22)</f>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115</v>
      </c>
      <c r="Y6" s="93" t="s">
        <v>118</v>
      </c>
    </row>
    <row r="7" spans="1:25" ht="18" customHeight="1">
      <c r="A7" s="15">
        <v>1</v>
      </c>
      <c r="B7" s="94"/>
      <c r="C7" s="156" t="s">
        <v>124</v>
      </c>
      <c r="D7" s="157"/>
      <c r="E7" s="20"/>
      <c r="F7" s="20"/>
      <c r="G7" s="20"/>
      <c r="H7" s="20"/>
      <c r="I7" s="27"/>
      <c r="J7" s="22"/>
      <c r="K7" s="20">
        <v>0</v>
      </c>
      <c r="L7" s="20">
        <v>0</v>
      </c>
      <c r="M7" s="20">
        <v>5</v>
      </c>
      <c r="N7" s="20"/>
      <c r="O7" s="20"/>
      <c r="P7" s="20"/>
      <c r="Q7" s="20"/>
      <c r="R7" s="15">
        <f aca="true" t="shared" si="1" ref="R7:R22">(M7*1)+(N7*3)+(O7*2)+(P7*2)+(Q7*5)</f>
        <v>5</v>
      </c>
      <c r="S7" s="23">
        <v>0</v>
      </c>
      <c r="T7" s="15"/>
      <c r="U7" s="15"/>
      <c r="V7" s="15">
        <v>4</v>
      </c>
      <c r="W7" s="15"/>
      <c r="X7" s="15"/>
      <c r="Y7" s="15"/>
    </row>
    <row r="8" spans="1:25" ht="18" customHeight="1">
      <c r="A8" s="15">
        <v>2</v>
      </c>
      <c r="B8" s="94"/>
      <c r="C8" s="156" t="s">
        <v>126</v>
      </c>
      <c r="D8" s="157"/>
      <c r="E8" s="20"/>
      <c r="F8" s="20"/>
      <c r="G8" s="20"/>
      <c r="H8" s="20"/>
      <c r="I8" s="27"/>
      <c r="J8" s="22"/>
      <c r="K8" s="20">
        <v>0</v>
      </c>
      <c r="L8" s="20">
        <v>0</v>
      </c>
      <c r="M8" s="20"/>
      <c r="N8" s="20"/>
      <c r="O8" s="20"/>
      <c r="P8" s="20">
        <v>1</v>
      </c>
      <c r="Q8" s="20"/>
      <c r="R8" s="15">
        <f t="shared" si="1"/>
        <v>2</v>
      </c>
      <c r="S8" s="23">
        <v>0</v>
      </c>
      <c r="T8" s="15"/>
      <c r="U8" s="15"/>
      <c r="V8" s="15">
        <v>4</v>
      </c>
      <c r="W8" s="15"/>
      <c r="X8" s="15"/>
      <c r="Y8" s="15"/>
    </row>
    <row r="9" spans="1:25" ht="18" customHeight="1">
      <c r="A9" s="15">
        <v>3</v>
      </c>
      <c r="B9" s="94"/>
      <c r="C9" s="156" t="s">
        <v>128</v>
      </c>
      <c r="D9" s="157"/>
      <c r="E9" s="20"/>
      <c r="F9" s="20"/>
      <c r="G9" s="20"/>
      <c r="H9" s="20"/>
      <c r="I9" s="27" t="s">
        <v>259</v>
      </c>
      <c r="J9" s="22"/>
      <c r="K9" s="20">
        <v>1</v>
      </c>
      <c r="L9" s="20">
        <v>0</v>
      </c>
      <c r="M9" s="20"/>
      <c r="N9" s="20"/>
      <c r="O9" s="20"/>
      <c r="P9" s="20">
        <v>1</v>
      </c>
      <c r="Q9" s="20">
        <v>1</v>
      </c>
      <c r="R9" s="15">
        <f t="shared" si="1"/>
        <v>7</v>
      </c>
      <c r="S9" s="23">
        <v>0</v>
      </c>
      <c r="T9" s="15">
        <v>2</v>
      </c>
      <c r="U9" s="15"/>
      <c r="V9" s="15">
        <v>3</v>
      </c>
      <c r="W9" s="15"/>
      <c r="X9" s="15"/>
      <c r="Y9" s="15"/>
    </row>
    <row r="10" spans="1:25" ht="18" customHeight="1">
      <c r="A10" s="15">
        <v>4</v>
      </c>
      <c r="B10" s="94"/>
      <c r="C10" s="156" t="s">
        <v>129</v>
      </c>
      <c r="D10" s="157"/>
      <c r="E10" s="20"/>
      <c r="F10" s="20"/>
      <c r="G10" s="20"/>
      <c r="H10" s="20"/>
      <c r="I10" s="27"/>
      <c r="J10" s="22"/>
      <c r="K10" s="20">
        <v>0</v>
      </c>
      <c r="L10" s="20">
        <v>0</v>
      </c>
      <c r="M10" s="20">
        <v>1</v>
      </c>
      <c r="N10" s="20">
        <v>1</v>
      </c>
      <c r="O10" s="20"/>
      <c r="P10" s="20"/>
      <c r="Q10" s="20"/>
      <c r="R10" s="15">
        <f t="shared" si="1"/>
        <v>4</v>
      </c>
      <c r="S10" s="23">
        <v>0</v>
      </c>
      <c r="T10" s="15">
        <v>1</v>
      </c>
      <c r="U10" s="15"/>
      <c r="V10" s="15">
        <v>4</v>
      </c>
      <c r="W10" s="15"/>
      <c r="X10" s="15"/>
      <c r="Y10" s="15"/>
    </row>
    <row r="11" spans="1:25" ht="18" customHeight="1">
      <c r="A11" s="15">
        <v>5</v>
      </c>
      <c r="B11" s="94"/>
      <c r="C11" s="156" t="s">
        <v>131</v>
      </c>
      <c r="D11" s="157"/>
      <c r="E11" s="20"/>
      <c r="F11" s="20"/>
      <c r="G11" s="20"/>
      <c r="H11" s="20"/>
      <c r="I11" s="27" t="s">
        <v>264</v>
      </c>
      <c r="J11" s="22"/>
      <c r="K11" s="20">
        <v>0</v>
      </c>
      <c r="L11" s="20">
        <v>0</v>
      </c>
      <c r="M11" s="20">
        <v>2</v>
      </c>
      <c r="N11" s="20">
        <v>7</v>
      </c>
      <c r="O11" s="20">
        <v>2</v>
      </c>
      <c r="P11" s="20"/>
      <c r="Q11" s="20"/>
      <c r="R11" s="15">
        <f t="shared" si="1"/>
        <v>27</v>
      </c>
      <c r="S11" s="23">
        <v>0</v>
      </c>
      <c r="T11" s="15"/>
      <c r="U11" s="15"/>
      <c r="V11" s="15">
        <v>4</v>
      </c>
      <c r="W11" s="15"/>
      <c r="X11" s="15"/>
      <c r="Y11" s="15"/>
    </row>
    <row r="12" spans="1:25" ht="18" customHeight="1">
      <c r="A12" s="15">
        <v>6</v>
      </c>
      <c r="B12" s="94"/>
      <c r="C12" s="156" t="s">
        <v>239</v>
      </c>
      <c r="D12" s="157"/>
      <c r="E12" s="20"/>
      <c r="F12" s="20"/>
      <c r="G12" s="20"/>
      <c r="H12" s="20"/>
      <c r="I12" s="27" t="s">
        <v>222</v>
      </c>
      <c r="J12" s="22">
        <v>1</v>
      </c>
      <c r="K12" s="20">
        <v>1</v>
      </c>
      <c r="L12" s="20">
        <v>0</v>
      </c>
      <c r="M12" s="20"/>
      <c r="N12" s="20"/>
      <c r="O12" s="20"/>
      <c r="P12" s="20">
        <v>1</v>
      </c>
      <c r="Q12" s="20">
        <v>1</v>
      </c>
      <c r="R12" s="15">
        <f t="shared" si="1"/>
        <v>7</v>
      </c>
      <c r="S12" s="23">
        <v>0</v>
      </c>
      <c r="T12" s="15">
        <v>1</v>
      </c>
      <c r="U12" s="15"/>
      <c r="V12" s="15">
        <v>3</v>
      </c>
      <c r="W12" s="15"/>
      <c r="X12" s="15"/>
      <c r="Y12" s="15"/>
    </row>
    <row r="13" spans="1:25" ht="18" customHeight="1">
      <c r="A13" s="15">
        <v>7</v>
      </c>
      <c r="B13" s="94"/>
      <c r="C13" s="156" t="s">
        <v>133</v>
      </c>
      <c r="D13" s="157"/>
      <c r="E13" s="20"/>
      <c r="F13" s="20"/>
      <c r="G13" s="20"/>
      <c r="H13" s="20"/>
      <c r="I13" s="27"/>
      <c r="J13" s="22"/>
      <c r="K13" s="20">
        <v>0</v>
      </c>
      <c r="L13" s="20">
        <v>0</v>
      </c>
      <c r="M13" s="20">
        <v>1</v>
      </c>
      <c r="N13" s="20"/>
      <c r="O13" s="20"/>
      <c r="P13" s="20"/>
      <c r="Q13" s="20"/>
      <c r="R13" s="15">
        <f t="shared" si="1"/>
        <v>1</v>
      </c>
      <c r="S13" s="23">
        <v>0</v>
      </c>
      <c r="T13" s="15">
        <v>1</v>
      </c>
      <c r="U13" s="15"/>
      <c r="V13" s="15">
        <v>4</v>
      </c>
      <c r="W13" s="15"/>
      <c r="X13" s="15"/>
      <c r="Y13" s="15"/>
    </row>
    <row r="14" spans="1:25" ht="18" customHeight="1">
      <c r="A14" s="15">
        <v>8</v>
      </c>
      <c r="B14" s="94"/>
      <c r="C14" s="156"/>
      <c r="D14" s="157"/>
      <c r="E14" s="20"/>
      <c r="F14" s="20"/>
      <c r="G14" s="20"/>
      <c r="H14" s="20"/>
      <c r="I14" s="27"/>
      <c r="J14" s="22"/>
      <c r="K14" s="20">
        <v>0</v>
      </c>
      <c r="L14" s="20">
        <v>0</v>
      </c>
      <c r="M14" s="20"/>
      <c r="N14" s="20"/>
      <c r="O14" s="20"/>
      <c r="P14" s="20"/>
      <c r="Q14" s="20"/>
      <c r="R14" s="15">
        <f t="shared" si="1"/>
        <v>0</v>
      </c>
      <c r="S14" s="23">
        <v>0</v>
      </c>
      <c r="T14" s="15">
        <v>1</v>
      </c>
      <c r="U14" s="15"/>
      <c r="V14" s="15">
        <v>4</v>
      </c>
      <c r="W14" s="15"/>
      <c r="X14" s="15"/>
      <c r="Y14" s="15"/>
    </row>
    <row r="15" spans="1:25" ht="18" customHeight="1">
      <c r="A15" s="15">
        <v>9</v>
      </c>
      <c r="B15" s="94"/>
      <c r="C15" s="156" t="s">
        <v>135</v>
      </c>
      <c r="D15" s="157"/>
      <c r="E15" s="20"/>
      <c r="F15" s="20"/>
      <c r="G15" s="20"/>
      <c r="H15" s="20"/>
      <c r="I15" s="27" t="s">
        <v>255</v>
      </c>
      <c r="J15" s="22"/>
      <c r="K15" s="20">
        <v>0</v>
      </c>
      <c r="L15" s="20">
        <v>0</v>
      </c>
      <c r="M15" s="20"/>
      <c r="N15" s="20"/>
      <c r="O15" s="20"/>
      <c r="P15" s="20">
        <v>3</v>
      </c>
      <c r="Q15" s="20">
        <v>1</v>
      </c>
      <c r="R15" s="15">
        <f t="shared" si="1"/>
        <v>11</v>
      </c>
      <c r="S15" s="23">
        <v>0</v>
      </c>
      <c r="T15" s="15">
        <v>1</v>
      </c>
      <c r="U15" s="15"/>
      <c r="V15" s="15">
        <v>4</v>
      </c>
      <c r="W15" s="15"/>
      <c r="X15" s="15"/>
      <c r="Y15" s="15"/>
    </row>
    <row r="16" spans="1:25" ht="18" customHeight="1">
      <c r="A16" s="15">
        <v>10</v>
      </c>
      <c r="B16" s="94"/>
      <c r="C16" s="156" t="s">
        <v>136</v>
      </c>
      <c r="D16" s="157"/>
      <c r="E16" s="20"/>
      <c r="F16" s="20"/>
      <c r="G16" s="20"/>
      <c r="H16" s="20"/>
      <c r="I16" s="27"/>
      <c r="J16" s="22"/>
      <c r="K16" s="20">
        <v>0</v>
      </c>
      <c r="L16" s="20">
        <v>0</v>
      </c>
      <c r="M16" s="20"/>
      <c r="N16" s="20"/>
      <c r="O16" s="20"/>
      <c r="P16" s="20">
        <v>3</v>
      </c>
      <c r="Q16" s="20"/>
      <c r="R16" s="15">
        <f t="shared" si="1"/>
        <v>6</v>
      </c>
      <c r="S16" s="23">
        <v>0</v>
      </c>
      <c r="T16" s="15"/>
      <c r="U16" s="15"/>
      <c r="V16" s="15">
        <v>4</v>
      </c>
      <c r="W16" s="15"/>
      <c r="X16" s="15"/>
      <c r="Y16" s="15"/>
    </row>
    <row r="17" spans="1:25" ht="18" customHeight="1">
      <c r="A17" s="15">
        <v>11</v>
      </c>
      <c r="B17" s="94"/>
      <c r="C17" s="156" t="s">
        <v>137</v>
      </c>
      <c r="D17" s="157"/>
      <c r="E17" s="20"/>
      <c r="F17" s="20"/>
      <c r="G17" s="20"/>
      <c r="H17" s="20"/>
      <c r="I17" s="27"/>
      <c r="J17" s="22"/>
      <c r="K17" s="20">
        <v>0</v>
      </c>
      <c r="L17" s="20">
        <v>0</v>
      </c>
      <c r="M17" s="20"/>
      <c r="N17" s="20"/>
      <c r="O17" s="20"/>
      <c r="P17" s="20"/>
      <c r="Q17" s="20"/>
      <c r="R17" s="15">
        <f t="shared" si="1"/>
        <v>0</v>
      </c>
      <c r="S17" s="23">
        <v>0</v>
      </c>
      <c r="T17" s="15">
        <v>2</v>
      </c>
      <c r="U17" s="15"/>
      <c r="V17" s="15">
        <v>4</v>
      </c>
      <c r="W17" s="15"/>
      <c r="X17" s="15"/>
      <c r="Y17" s="15"/>
    </row>
    <row r="18" spans="1:25" ht="18" customHeight="1">
      <c r="A18" s="15">
        <v>12</v>
      </c>
      <c r="B18" s="94"/>
      <c r="C18" s="19" t="s">
        <v>138</v>
      </c>
      <c r="D18" s="20"/>
      <c r="E18" s="20"/>
      <c r="F18" s="20"/>
      <c r="G18" s="20"/>
      <c r="H18" s="20"/>
      <c r="I18" s="27"/>
      <c r="J18" s="22"/>
      <c r="K18" s="20">
        <v>0</v>
      </c>
      <c r="L18" s="20">
        <v>0</v>
      </c>
      <c r="M18" s="20"/>
      <c r="N18" s="20">
        <v>7</v>
      </c>
      <c r="O18" s="20"/>
      <c r="P18" s="20"/>
      <c r="Q18" s="20"/>
      <c r="R18" s="15">
        <f t="shared" si="1"/>
        <v>21</v>
      </c>
      <c r="S18" s="23">
        <v>0</v>
      </c>
      <c r="T18" s="15"/>
      <c r="U18" s="15"/>
      <c r="V18" s="15">
        <v>4</v>
      </c>
      <c r="W18" s="15"/>
      <c r="X18" s="15"/>
      <c r="Y18" s="15"/>
    </row>
    <row r="19" spans="1:25" ht="18" customHeight="1">
      <c r="A19" s="15">
        <v>13</v>
      </c>
      <c r="B19" s="94"/>
      <c r="C19" s="19" t="s">
        <v>139</v>
      </c>
      <c r="D19" s="20"/>
      <c r="E19" s="20"/>
      <c r="F19" s="20"/>
      <c r="G19" s="20"/>
      <c r="H19" s="20"/>
      <c r="I19" s="27"/>
      <c r="J19" s="22"/>
      <c r="K19" s="20">
        <v>0</v>
      </c>
      <c r="L19" s="20">
        <v>0</v>
      </c>
      <c r="M19" s="20"/>
      <c r="N19" s="20">
        <v>4</v>
      </c>
      <c r="O19" s="20"/>
      <c r="P19" s="20">
        <v>2</v>
      </c>
      <c r="Q19" s="20"/>
      <c r="R19" s="15">
        <f t="shared" si="1"/>
        <v>16</v>
      </c>
      <c r="S19" s="23">
        <v>0</v>
      </c>
      <c r="T19" s="15"/>
      <c r="U19" s="15"/>
      <c r="V19" s="15">
        <v>4</v>
      </c>
      <c r="W19" s="15"/>
      <c r="X19" s="15"/>
      <c r="Y19" s="15"/>
    </row>
    <row r="20" spans="1:25" ht="18" customHeight="1">
      <c r="A20" s="15">
        <v>14</v>
      </c>
      <c r="B20" s="94"/>
      <c r="C20" s="19" t="s">
        <v>140</v>
      </c>
      <c r="D20" s="20"/>
      <c r="E20" s="20"/>
      <c r="F20" s="20"/>
      <c r="G20" s="20"/>
      <c r="H20" s="20"/>
      <c r="I20" s="27"/>
      <c r="J20" s="22"/>
      <c r="K20" s="20">
        <v>0</v>
      </c>
      <c r="L20" s="20">
        <v>0</v>
      </c>
      <c r="M20" s="20"/>
      <c r="N20" s="20"/>
      <c r="O20" s="20"/>
      <c r="P20" s="20">
        <v>16</v>
      </c>
      <c r="Q20" s="20"/>
      <c r="R20" s="15">
        <f t="shared" si="1"/>
        <v>32</v>
      </c>
      <c r="S20" s="23">
        <v>0</v>
      </c>
      <c r="T20" s="15"/>
      <c r="U20" s="15"/>
      <c r="V20" s="15">
        <v>4</v>
      </c>
      <c r="W20" s="15"/>
      <c r="X20" s="15"/>
      <c r="Y20" s="15"/>
    </row>
    <row r="21" spans="1:25" ht="18" customHeight="1">
      <c r="A21" s="15">
        <v>15</v>
      </c>
      <c r="B21" s="94"/>
      <c r="C21" s="19" t="s">
        <v>142</v>
      </c>
      <c r="D21" s="20"/>
      <c r="E21" s="20"/>
      <c r="F21" s="20"/>
      <c r="G21" s="20"/>
      <c r="H21" s="20"/>
      <c r="I21" s="27"/>
      <c r="J21" s="22"/>
      <c r="K21" s="20">
        <v>1</v>
      </c>
      <c r="L21" s="20">
        <v>0</v>
      </c>
      <c r="M21" s="20"/>
      <c r="N21" s="20">
        <v>1</v>
      </c>
      <c r="O21" s="20"/>
      <c r="P21" s="20"/>
      <c r="Q21" s="20"/>
      <c r="R21" s="15">
        <f t="shared" si="1"/>
        <v>3</v>
      </c>
      <c r="S21" s="23">
        <v>0</v>
      </c>
      <c r="T21" s="15">
        <v>2</v>
      </c>
      <c r="U21" s="15"/>
      <c r="V21" s="15">
        <v>3</v>
      </c>
      <c r="W21" s="15"/>
      <c r="X21" s="15"/>
      <c r="Y21" s="15"/>
    </row>
    <row r="22" spans="1:25" ht="18" customHeight="1">
      <c r="A22" s="15">
        <v>16</v>
      </c>
      <c r="B22" s="94"/>
      <c r="C22" s="19" t="s">
        <v>257</v>
      </c>
      <c r="D22" s="20" t="s">
        <v>132</v>
      </c>
      <c r="E22" s="20"/>
      <c r="F22" s="20"/>
      <c r="G22" s="20"/>
      <c r="H22" s="20"/>
      <c r="I22" s="27"/>
      <c r="J22" s="22"/>
      <c r="K22" s="20"/>
      <c r="L22" s="20"/>
      <c r="M22" s="20"/>
      <c r="N22" s="29"/>
      <c r="O22" s="20"/>
      <c r="P22" s="20"/>
      <c r="Q22" s="20">
        <v>1</v>
      </c>
      <c r="R22" s="15">
        <f t="shared" si="1"/>
        <v>5</v>
      </c>
      <c r="S22" s="23">
        <v>50000</v>
      </c>
      <c r="T22" s="15"/>
      <c r="U22" s="15"/>
      <c r="V22" s="15">
        <v>1</v>
      </c>
      <c r="W22" s="15"/>
      <c r="X22" s="15">
        <v>3</v>
      </c>
      <c r="Y22" s="15"/>
    </row>
    <row r="23" spans="1:19" ht="18" customHeight="1">
      <c r="A23" s="95"/>
      <c r="B23" s="31"/>
      <c r="C23" s="32">
        <f>COUNTA(C7:C22)</f>
        <v>15</v>
      </c>
      <c r="D23" s="33"/>
      <c r="E23" s="222" t="s">
        <v>23</v>
      </c>
      <c r="F23" s="241"/>
      <c r="G23" s="241"/>
      <c r="H23" s="242"/>
      <c r="I23" s="230" t="s">
        <v>150</v>
      </c>
      <c r="J23" s="244"/>
      <c r="K23" s="239" t="s">
        <v>16</v>
      </c>
      <c r="L23" s="240"/>
      <c r="M23" s="241"/>
      <c r="N23" s="242"/>
      <c r="O23" s="34"/>
      <c r="P23" s="249">
        <v>0</v>
      </c>
      <c r="Q23" s="236"/>
      <c r="R23" s="36" t="s">
        <v>17</v>
      </c>
      <c r="S23" s="37">
        <f>SUM(O23)*P23</f>
        <v>0</v>
      </c>
    </row>
    <row r="24" spans="1:19" ht="18" customHeight="1">
      <c r="A24" s="96"/>
      <c r="B24" s="38"/>
      <c r="C24" s="57" t="s">
        <v>116</v>
      </c>
      <c r="D24" s="136">
        <v>1</v>
      </c>
      <c r="E24" s="222" t="s">
        <v>24</v>
      </c>
      <c r="F24" s="241"/>
      <c r="G24" s="241"/>
      <c r="H24" s="242"/>
      <c r="I24" s="248" t="s">
        <v>151</v>
      </c>
      <c r="J24" s="244"/>
      <c r="K24" s="239" t="s">
        <v>18</v>
      </c>
      <c r="L24" s="240"/>
      <c r="M24" s="241"/>
      <c r="N24" s="242"/>
      <c r="O24" s="34">
        <v>4</v>
      </c>
      <c r="P24" s="235" t="s">
        <v>19</v>
      </c>
      <c r="Q24" s="236"/>
      <c r="R24" s="40" t="s">
        <v>17</v>
      </c>
      <c r="S24" s="41">
        <f>O24*10000</f>
        <v>40000</v>
      </c>
    </row>
    <row r="25" spans="1:19" ht="18" customHeight="1">
      <c r="A25" s="96"/>
      <c r="B25" s="38"/>
      <c r="C25" s="42"/>
      <c r="D25" s="43"/>
      <c r="E25" s="222" t="s">
        <v>25</v>
      </c>
      <c r="F25" s="241"/>
      <c r="G25" s="241"/>
      <c r="H25" s="242"/>
      <c r="I25" s="278">
        <v>0</v>
      </c>
      <c r="J25" s="229"/>
      <c r="K25" s="239" t="s">
        <v>36</v>
      </c>
      <c r="L25" s="240"/>
      <c r="M25" s="241"/>
      <c r="N25" s="242"/>
      <c r="O25" s="34"/>
      <c r="P25" s="235" t="s">
        <v>19</v>
      </c>
      <c r="Q25" s="236"/>
      <c r="R25" s="40" t="s">
        <v>17</v>
      </c>
      <c r="S25" s="41">
        <f>O25*10000</f>
        <v>0</v>
      </c>
    </row>
    <row r="26" spans="1:19" ht="18" customHeight="1">
      <c r="A26" s="97"/>
      <c r="B26" s="30"/>
      <c r="C26" s="44"/>
      <c r="D26" s="45"/>
      <c r="E26" s="222" t="s">
        <v>63</v>
      </c>
      <c r="F26" s="241"/>
      <c r="G26" s="241"/>
      <c r="H26" s="242"/>
      <c r="I26" s="237">
        <v>50000</v>
      </c>
      <c r="J26" s="229"/>
      <c r="K26" s="239" t="s">
        <v>20</v>
      </c>
      <c r="L26" s="240"/>
      <c r="M26" s="241"/>
      <c r="N26" s="242"/>
      <c r="O26" s="34"/>
      <c r="P26" s="235" t="s">
        <v>19</v>
      </c>
      <c r="Q26" s="236"/>
      <c r="R26" s="40" t="s">
        <v>17</v>
      </c>
      <c r="S26" s="41">
        <f>O26*10000</f>
        <v>0</v>
      </c>
    </row>
    <row r="27" spans="1:19" ht="18" customHeight="1">
      <c r="A27" s="30"/>
      <c r="B27" s="30"/>
      <c r="C27" s="30"/>
      <c r="D27" s="30"/>
      <c r="E27" s="223" t="s">
        <v>27</v>
      </c>
      <c r="F27" s="233"/>
      <c r="G27" s="233"/>
      <c r="H27" s="233"/>
      <c r="I27" s="243" t="s">
        <v>152</v>
      </c>
      <c r="J27" s="244"/>
      <c r="K27" s="239" t="s">
        <v>35</v>
      </c>
      <c r="L27" s="240"/>
      <c r="M27" s="241"/>
      <c r="N27" s="242"/>
      <c r="O27" s="34"/>
      <c r="P27" s="235" t="s">
        <v>21</v>
      </c>
      <c r="Q27" s="236"/>
      <c r="R27" s="40" t="s">
        <v>17</v>
      </c>
      <c r="S27" s="41">
        <f>O27*50000</f>
        <v>0</v>
      </c>
    </row>
    <row r="28" spans="5:19" ht="18" customHeight="1">
      <c r="E28" s="246" t="s">
        <v>37</v>
      </c>
      <c r="F28" s="246"/>
      <c r="G28" s="246"/>
      <c r="H28" s="246"/>
      <c r="I28" s="243" t="s">
        <v>153</v>
      </c>
      <c r="J28" s="244"/>
      <c r="K28" s="239" t="s">
        <v>34</v>
      </c>
      <c r="L28" s="240"/>
      <c r="M28" s="241"/>
      <c r="N28" s="242"/>
      <c r="O28" s="34"/>
      <c r="P28" s="235" t="s">
        <v>21</v>
      </c>
      <c r="Q28" s="236"/>
      <c r="R28" s="48" t="s">
        <v>17</v>
      </c>
      <c r="S28" s="49">
        <f>O28*50000</f>
        <v>0</v>
      </c>
    </row>
    <row r="29" spans="11:19" ht="21.75" customHeight="1">
      <c r="K29" s="279" t="s">
        <v>154</v>
      </c>
      <c r="L29" s="280"/>
      <c r="M29" s="241"/>
      <c r="N29" s="241"/>
      <c r="O29" s="241"/>
      <c r="P29" s="241"/>
      <c r="Q29" s="242"/>
      <c r="R29" s="245">
        <f>SUM(S7:S28)</f>
        <v>90000</v>
      </c>
      <c r="S29" s="246"/>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247" t="s">
        <v>76</v>
      </c>
      <c r="J33" s="231"/>
      <c r="K33" s="54"/>
      <c r="L33" s="53" t="s">
        <v>83</v>
      </c>
      <c r="M33" s="100" t="s">
        <v>77</v>
      </c>
      <c r="N33" s="53" t="s">
        <v>78</v>
      </c>
      <c r="O33" s="53" t="s">
        <v>79</v>
      </c>
      <c r="P33" s="53" t="s">
        <v>80</v>
      </c>
      <c r="Q33" s="53" t="s">
        <v>81</v>
      </c>
      <c r="R33" s="53" t="s">
        <v>82</v>
      </c>
    </row>
    <row r="34" spans="10:18" ht="18" customHeight="1">
      <c r="J34" s="101"/>
      <c r="K34" s="102"/>
      <c r="L34" s="57">
        <v>4</v>
      </c>
      <c r="M34" s="57">
        <v>4</v>
      </c>
      <c r="N34" s="57">
        <v>0</v>
      </c>
      <c r="O34" s="57">
        <v>0</v>
      </c>
      <c r="P34" s="57">
        <v>20</v>
      </c>
      <c r="Q34" s="57">
        <v>6</v>
      </c>
      <c r="R34" s="61">
        <f>(M34*3)+(N34)</f>
        <v>12</v>
      </c>
    </row>
    <row r="35" spans="9:18" ht="18" customHeight="1">
      <c r="I35" s="234" t="s">
        <v>88</v>
      </c>
      <c r="J35" s="234"/>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234" t="s">
        <v>96</v>
      </c>
      <c r="J37" s="234"/>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I37:J37"/>
    <mergeCell ref="I33:J33"/>
    <mergeCell ref="I35:J35"/>
    <mergeCell ref="E23:H23"/>
    <mergeCell ref="E24:H24"/>
    <mergeCell ref="E26:H26"/>
    <mergeCell ref="I26:J26"/>
    <mergeCell ref="E27:H27"/>
    <mergeCell ref="E25:H25"/>
    <mergeCell ref="E28:H28"/>
    <mergeCell ref="K23:N23"/>
    <mergeCell ref="I23:J23"/>
    <mergeCell ref="I24:J24"/>
    <mergeCell ref="I25:J25"/>
    <mergeCell ref="K25:N25"/>
    <mergeCell ref="K24:N24"/>
    <mergeCell ref="K26:N26"/>
    <mergeCell ref="I27:J27"/>
    <mergeCell ref="K27:N27"/>
    <mergeCell ref="R29:S29"/>
    <mergeCell ref="K29:Q29"/>
    <mergeCell ref="K28:N28"/>
    <mergeCell ref="P27:Q27"/>
    <mergeCell ref="P28:Q28"/>
    <mergeCell ref="I28:J28"/>
    <mergeCell ref="P23:Q23"/>
    <mergeCell ref="P24:Q24"/>
    <mergeCell ref="P25:Q25"/>
    <mergeCell ref="P26:Q26"/>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2.xml><?xml version="1.0" encoding="utf-8"?>
<worksheet xmlns="http://schemas.openxmlformats.org/spreadsheetml/2006/main" xmlns:r="http://schemas.openxmlformats.org/officeDocument/2006/relationships">
  <sheetPr codeName="Tabelle6">
    <pageSetUpPr fitToPage="1"/>
  </sheetPr>
  <dimension ref="A1:U128"/>
  <sheetViews>
    <sheetView workbookViewId="0" topLeftCell="A13">
      <selection activeCell="U14" sqref="U14"/>
    </sheetView>
  </sheetViews>
  <sheetFormatPr defaultColWidth="11.421875" defaultRowHeight="18" customHeight="1"/>
  <cols>
    <col min="1" max="2" width="3.28125" style="12" customWidth="1"/>
    <col min="3" max="3" width="17.421875" style="13" bestFit="1" customWidth="1"/>
    <col min="4" max="4" width="13.140625" style="12" bestFit="1" customWidth="1"/>
    <col min="5" max="8" width="3.7109375" style="12" customWidth="1"/>
    <col min="9" max="9" width="27.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0" width="3.8515625" style="12" customWidth="1"/>
    <col min="21" max="21" width="10.28125" style="13" bestFit="1" customWidth="1"/>
    <col min="22" max="16384" width="7.8515625" style="13" customWidth="1"/>
  </cols>
  <sheetData>
    <row r="1" spans="1:21" ht="18" customHeight="1">
      <c r="A1" s="164"/>
      <c r="B1" s="164"/>
      <c r="C1" s="165"/>
      <c r="D1" s="164"/>
      <c r="E1" s="164"/>
      <c r="F1" s="164"/>
      <c r="G1" s="164"/>
      <c r="H1" s="164"/>
      <c r="I1" s="165"/>
      <c r="J1" s="164"/>
      <c r="K1" s="164"/>
      <c r="L1" s="164"/>
      <c r="M1" s="164"/>
      <c r="N1" s="164"/>
      <c r="O1" s="164"/>
      <c r="P1" s="164"/>
      <c r="Q1" s="164"/>
      <c r="R1" s="164"/>
      <c r="S1" s="166"/>
      <c r="T1" s="170"/>
      <c r="U1" s="171"/>
    </row>
    <row r="2" spans="1:21" ht="18" customHeight="1">
      <c r="A2" s="164"/>
      <c r="B2" s="164"/>
      <c r="C2" s="165"/>
      <c r="D2" s="164"/>
      <c r="E2" s="164"/>
      <c r="F2" s="164"/>
      <c r="G2" s="164"/>
      <c r="H2" s="164"/>
      <c r="I2" s="165"/>
      <c r="J2" s="164"/>
      <c r="K2" s="164"/>
      <c r="L2" s="164"/>
      <c r="M2" s="164"/>
      <c r="N2" s="164"/>
      <c r="O2" s="164"/>
      <c r="P2" s="164"/>
      <c r="Q2" s="164"/>
      <c r="R2" s="164"/>
      <c r="S2" s="166"/>
      <c r="T2" s="170"/>
      <c r="U2" s="171"/>
    </row>
    <row r="3" spans="1:21" ht="18" customHeight="1">
      <c r="A3" s="164"/>
      <c r="B3" s="164"/>
      <c r="C3" s="165"/>
      <c r="D3" s="164"/>
      <c r="E3" s="164"/>
      <c r="F3" s="164"/>
      <c r="G3" s="164"/>
      <c r="H3" s="164"/>
      <c r="I3" s="165"/>
      <c r="J3" s="164"/>
      <c r="K3" s="164"/>
      <c r="L3" s="164"/>
      <c r="M3" s="164"/>
      <c r="N3" s="164"/>
      <c r="O3" s="164"/>
      <c r="P3" s="164"/>
      <c r="Q3" s="164"/>
      <c r="R3" s="164"/>
      <c r="S3" s="166"/>
      <c r="T3" s="170"/>
      <c r="U3" s="171"/>
    </row>
    <row r="4" spans="1:21" ht="18" customHeight="1">
      <c r="A4" s="164"/>
      <c r="B4" s="164"/>
      <c r="C4" s="165"/>
      <c r="D4" s="164"/>
      <c r="E4" s="164"/>
      <c r="F4" s="164"/>
      <c r="G4" s="164"/>
      <c r="H4" s="164"/>
      <c r="I4" s="165"/>
      <c r="J4" s="164"/>
      <c r="K4" s="164"/>
      <c r="L4" s="164"/>
      <c r="M4" s="164"/>
      <c r="N4" s="164"/>
      <c r="O4" s="164"/>
      <c r="P4" s="164"/>
      <c r="Q4" s="164"/>
      <c r="R4" s="164"/>
      <c r="S4" s="166"/>
      <c r="T4" s="170"/>
      <c r="U4" s="171"/>
    </row>
    <row r="5" spans="1:21" ht="18" customHeight="1">
      <c r="A5" s="170"/>
      <c r="B5" s="170"/>
      <c r="C5" s="165"/>
      <c r="D5" s="164"/>
      <c r="E5" s="265" t="s">
        <v>68</v>
      </c>
      <c r="F5" s="265"/>
      <c r="G5" s="265"/>
      <c r="H5" s="265"/>
      <c r="I5" s="164" t="s">
        <v>68</v>
      </c>
      <c r="J5" s="164"/>
      <c r="K5" s="164">
        <f>COUNTIF(K7:K22,"&gt;0")+(L5)</f>
        <v>3</v>
      </c>
      <c r="L5" s="164">
        <f>COUNTIF(L7:L22,"&gt;0")</f>
        <v>0</v>
      </c>
      <c r="M5" s="164"/>
      <c r="N5" s="164"/>
      <c r="O5" s="164"/>
      <c r="P5" s="172">
        <f>SUM(P7,P8,P9,P10,P11,P12,P13,P14,P15,P16,P17,P18,P19,P20,P21,P22)</f>
        <v>6</v>
      </c>
      <c r="Q5" s="164"/>
      <c r="R5" s="172">
        <f>SUM(R7,R8,R9,R10,R11,R12,R13,R14,R15,R16,R17,R18,R19,R20,R21,R22)</f>
        <v>32</v>
      </c>
      <c r="S5" s="164"/>
      <c r="T5" s="170"/>
      <c r="U5" s="171"/>
    </row>
    <row r="6" spans="1:21"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64" t="s">
        <v>15</v>
      </c>
      <c r="T6" s="7" t="s">
        <v>38</v>
      </c>
      <c r="U6" s="7" t="s">
        <v>123</v>
      </c>
    </row>
    <row r="7" spans="1:21" ht="18" customHeight="1">
      <c r="A7" s="15">
        <v>1</v>
      </c>
      <c r="B7" s="18"/>
      <c r="C7" s="156" t="s">
        <v>124</v>
      </c>
      <c r="D7" s="157" t="s">
        <v>125</v>
      </c>
      <c r="E7" s="20"/>
      <c r="F7" s="20"/>
      <c r="G7" s="20"/>
      <c r="H7" s="20"/>
      <c r="I7" s="21"/>
      <c r="J7" s="65"/>
      <c r="K7" s="20"/>
      <c r="L7" s="20"/>
      <c r="M7" s="20">
        <v>2</v>
      </c>
      <c r="N7" s="20"/>
      <c r="O7" s="20"/>
      <c r="P7" s="20"/>
      <c r="Q7" s="20"/>
      <c r="R7" s="15">
        <f aca="true" t="shared" si="0" ref="R7:R22">(M7*1)+(N7*3)+(O7*2)+(P7*2)+(Q7*5)</f>
        <v>2</v>
      </c>
      <c r="S7" s="66">
        <v>0</v>
      </c>
      <c r="T7" s="25">
        <f>IF(SpielRoster!R7&gt;=Mannschaft!Z7,"L+1",Mannschaft!Z7-SpielRoster!R7)</f>
        <v>43</v>
      </c>
      <c r="U7" s="66"/>
    </row>
    <row r="8" spans="1:21" ht="18" customHeight="1">
      <c r="A8" s="15">
        <v>2</v>
      </c>
      <c r="B8" s="18"/>
      <c r="C8" s="156" t="s">
        <v>126</v>
      </c>
      <c r="D8" s="157" t="s">
        <v>127</v>
      </c>
      <c r="E8" s="20"/>
      <c r="F8" s="20"/>
      <c r="G8" s="20"/>
      <c r="H8" s="20"/>
      <c r="I8" s="21"/>
      <c r="J8" s="68"/>
      <c r="K8" s="20"/>
      <c r="L8" s="20"/>
      <c r="M8" s="20"/>
      <c r="N8" s="20"/>
      <c r="O8" s="20"/>
      <c r="P8" s="20"/>
      <c r="Q8" s="20"/>
      <c r="R8" s="15">
        <f t="shared" si="0"/>
        <v>0</v>
      </c>
      <c r="S8" s="66">
        <v>0</v>
      </c>
      <c r="T8" s="25">
        <f>IF(SpielRoster!R8&gt;=Mannschaft!Z8,"L+1",Mannschaft!Z8-SpielRoster!R8)</f>
        <v>13</v>
      </c>
      <c r="U8" s="66"/>
    </row>
    <row r="9" spans="1:21" ht="18" customHeight="1">
      <c r="A9" s="15">
        <v>3</v>
      </c>
      <c r="B9" s="18"/>
      <c r="C9" s="156" t="s">
        <v>128</v>
      </c>
      <c r="D9" s="157" t="s">
        <v>127</v>
      </c>
      <c r="E9" s="20"/>
      <c r="F9" s="20"/>
      <c r="G9" s="20"/>
      <c r="H9" s="20"/>
      <c r="I9" s="21"/>
      <c r="J9" s="68"/>
      <c r="K9" s="20"/>
      <c r="L9" s="20"/>
      <c r="M9" s="20"/>
      <c r="N9" s="20"/>
      <c r="O9" s="20"/>
      <c r="P9" s="20"/>
      <c r="Q9" s="20"/>
      <c r="R9" s="15">
        <f t="shared" si="0"/>
        <v>0</v>
      </c>
      <c r="S9" s="66">
        <v>0</v>
      </c>
      <c r="T9" s="25">
        <f>IF(SpielRoster!R9&gt;=Mannschaft!Z9,"L+1",Mannschaft!Z9-SpielRoster!R9)</f>
        <v>16</v>
      </c>
      <c r="U9" s="66"/>
    </row>
    <row r="10" spans="1:21" ht="18" customHeight="1">
      <c r="A10" s="15">
        <v>4</v>
      </c>
      <c r="B10" s="18"/>
      <c r="C10" s="156" t="s">
        <v>129</v>
      </c>
      <c r="D10" s="157" t="s">
        <v>130</v>
      </c>
      <c r="E10" s="20"/>
      <c r="F10" s="20"/>
      <c r="G10" s="20"/>
      <c r="H10" s="20"/>
      <c r="I10" s="21"/>
      <c r="J10" s="68"/>
      <c r="K10" s="20"/>
      <c r="L10" s="20"/>
      <c r="M10" s="20"/>
      <c r="N10" s="20"/>
      <c r="O10" s="20"/>
      <c r="P10" s="20"/>
      <c r="Q10" s="20"/>
      <c r="R10" s="15">
        <f t="shared" si="0"/>
        <v>0</v>
      </c>
      <c r="S10" s="66">
        <v>0</v>
      </c>
      <c r="T10" s="25">
        <f>IF(SpielRoster!R10&gt;=Mannschaft!Z10,"L+1",Mannschaft!Z10-SpielRoster!R10)</f>
        <v>9</v>
      </c>
      <c r="U10" s="66"/>
    </row>
    <row r="11" spans="1:21" ht="17.25" customHeight="1">
      <c r="A11" s="15">
        <v>5</v>
      </c>
      <c r="B11" s="18"/>
      <c r="C11" s="156" t="s">
        <v>131</v>
      </c>
      <c r="D11" s="157" t="s">
        <v>130</v>
      </c>
      <c r="E11" s="20"/>
      <c r="F11" s="20"/>
      <c r="G11" s="20"/>
      <c r="H11" s="20"/>
      <c r="I11" s="21" t="s">
        <v>262</v>
      </c>
      <c r="J11" s="68"/>
      <c r="K11" s="20"/>
      <c r="L11" s="20"/>
      <c r="M11" s="20">
        <v>1</v>
      </c>
      <c r="N11" s="20">
        <v>2</v>
      </c>
      <c r="O11" s="20"/>
      <c r="P11" s="20"/>
      <c r="Q11" s="20"/>
      <c r="R11" s="15">
        <f t="shared" si="0"/>
        <v>7</v>
      </c>
      <c r="S11" s="66">
        <v>0</v>
      </c>
      <c r="T11" s="25" t="str">
        <f>IF(SpielRoster!R11&gt;=Mannschaft!Z11,"L+1",Mannschaft!Z11-SpielRoster!R11)</f>
        <v>L+1</v>
      </c>
      <c r="U11" s="66">
        <v>20000</v>
      </c>
    </row>
    <row r="12" spans="1:21" ht="18" customHeight="1">
      <c r="A12" s="15">
        <v>6</v>
      </c>
      <c r="B12" s="18"/>
      <c r="C12" s="156" t="s">
        <v>239</v>
      </c>
      <c r="D12" s="157" t="s">
        <v>132</v>
      </c>
      <c r="E12" s="20"/>
      <c r="F12" s="20"/>
      <c r="G12" s="20"/>
      <c r="H12" s="20"/>
      <c r="I12" s="21"/>
      <c r="J12" s="68"/>
      <c r="K12" s="20"/>
      <c r="L12" s="20"/>
      <c r="M12" s="20"/>
      <c r="N12" s="20"/>
      <c r="O12" s="20"/>
      <c r="P12" s="20"/>
      <c r="Q12" s="20"/>
      <c r="R12" s="15">
        <f t="shared" si="0"/>
        <v>0</v>
      </c>
      <c r="S12" s="66">
        <v>0</v>
      </c>
      <c r="T12" s="25">
        <f>IF(SpielRoster!R12&gt;=Mannschaft!Z12,"L+1",Mannschaft!Z12-SpielRoster!R12)</f>
        <v>9</v>
      </c>
      <c r="U12" s="66"/>
    </row>
    <row r="13" spans="1:21" ht="18" customHeight="1">
      <c r="A13" s="15">
        <v>7</v>
      </c>
      <c r="B13" s="18"/>
      <c r="C13" s="156" t="s">
        <v>133</v>
      </c>
      <c r="D13" s="157" t="s">
        <v>132</v>
      </c>
      <c r="E13" s="20"/>
      <c r="F13" s="20"/>
      <c r="G13" s="20"/>
      <c r="H13" s="20"/>
      <c r="I13" s="21"/>
      <c r="J13" s="68"/>
      <c r="K13" s="20"/>
      <c r="L13" s="20"/>
      <c r="M13" s="20"/>
      <c r="N13" s="20"/>
      <c r="O13" s="20"/>
      <c r="P13" s="20"/>
      <c r="Q13" s="20"/>
      <c r="R13" s="15">
        <f t="shared" si="0"/>
        <v>0</v>
      </c>
      <c r="S13" s="66">
        <v>0</v>
      </c>
      <c r="T13" s="25">
        <f>IF(SpielRoster!R13&gt;=Mannschaft!Z13,"L+1",Mannschaft!Z13-SpielRoster!R13)</f>
        <v>12</v>
      </c>
      <c r="U13" s="66"/>
    </row>
    <row r="14" spans="1:21" ht="18" customHeight="1">
      <c r="A14" s="15">
        <v>8</v>
      </c>
      <c r="B14" s="18"/>
      <c r="C14" s="156"/>
      <c r="D14" s="157"/>
      <c r="E14" s="20"/>
      <c r="F14" s="20"/>
      <c r="G14" s="20"/>
      <c r="H14" s="20"/>
      <c r="I14" s="21"/>
      <c r="J14" s="68"/>
      <c r="K14" s="20">
        <v>62</v>
      </c>
      <c r="L14" s="20"/>
      <c r="M14" s="20"/>
      <c r="N14" s="20"/>
      <c r="O14" s="20"/>
      <c r="P14" s="20"/>
      <c r="Q14" s="20"/>
      <c r="R14" s="15">
        <f t="shared" si="0"/>
        <v>0</v>
      </c>
      <c r="S14" s="66">
        <v>0</v>
      </c>
      <c r="T14" s="25">
        <f>IF(SpielRoster!R14&gt;=Mannschaft!Z14,"L+1",Mannschaft!Z14-SpielRoster!R14)</f>
        <v>6</v>
      </c>
      <c r="U14" s="66"/>
    </row>
    <row r="15" spans="1:21" ht="18" customHeight="1">
      <c r="A15" s="15">
        <v>9</v>
      </c>
      <c r="B15" s="18"/>
      <c r="C15" s="156" t="s">
        <v>135</v>
      </c>
      <c r="D15" s="157" t="s">
        <v>132</v>
      </c>
      <c r="E15" s="20"/>
      <c r="F15" s="20"/>
      <c r="G15" s="20"/>
      <c r="H15" s="20"/>
      <c r="I15" s="21"/>
      <c r="J15" s="68"/>
      <c r="K15" s="20"/>
      <c r="L15" s="20"/>
      <c r="M15" s="20"/>
      <c r="N15" s="20"/>
      <c r="O15" s="20"/>
      <c r="P15" s="20">
        <v>1</v>
      </c>
      <c r="Q15" s="20"/>
      <c r="R15" s="15">
        <f t="shared" si="0"/>
        <v>2</v>
      </c>
      <c r="S15" s="66">
        <v>0</v>
      </c>
      <c r="T15" s="25">
        <f>IF(SpielRoster!R15&gt;=Mannschaft!Z15,"L+1",Mannschaft!Z15-SpielRoster!R15)</f>
        <v>15</v>
      </c>
      <c r="U15" s="66"/>
    </row>
    <row r="16" spans="1:21" ht="18" customHeight="1">
      <c r="A16" s="15">
        <v>10</v>
      </c>
      <c r="B16" s="18"/>
      <c r="C16" s="156" t="s">
        <v>136</v>
      </c>
      <c r="D16" s="157" t="s">
        <v>132</v>
      </c>
      <c r="E16" s="20"/>
      <c r="F16" s="20"/>
      <c r="G16" s="20"/>
      <c r="H16" s="20"/>
      <c r="I16" s="21"/>
      <c r="J16" s="68"/>
      <c r="K16" s="20"/>
      <c r="L16" s="20"/>
      <c r="M16" s="20"/>
      <c r="N16" s="20"/>
      <c r="O16" s="20"/>
      <c r="P16" s="20">
        <v>1</v>
      </c>
      <c r="Q16" s="20"/>
      <c r="R16" s="15">
        <f t="shared" si="0"/>
        <v>2</v>
      </c>
      <c r="S16" s="66">
        <v>0</v>
      </c>
      <c r="T16" s="25">
        <f>IF(SpielRoster!R16&gt;=Mannschaft!Z16,"L+1",Mannschaft!Z16-SpielRoster!R16)</f>
        <v>5</v>
      </c>
      <c r="U16" s="66"/>
    </row>
    <row r="17" spans="1:21" ht="18" customHeight="1">
      <c r="A17" s="15">
        <v>11</v>
      </c>
      <c r="B17" s="18"/>
      <c r="C17" s="156" t="s">
        <v>137</v>
      </c>
      <c r="D17" s="157" t="s">
        <v>132</v>
      </c>
      <c r="E17" s="20"/>
      <c r="F17" s="20"/>
      <c r="G17" s="20"/>
      <c r="H17" s="20"/>
      <c r="I17" s="21"/>
      <c r="J17" s="68"/>
      <c r="K17" s="20">
        <v>15</v>
      </c>
      <c r="L17" s="20"/>
      <c r="M17" s="20"/>
      <c r="N17" s="20"/>
      <c r="O17" s="20"/>
      <c r="P17" s="20"/>
      <c r="Q17" s="20"/>
      <c r="R17" s="15">
        <f t="shared" si="0"/>
        <v>0</v>
      </c>
      <c r="S17" s="66">
        <v>0</v>
      </c>
      <c r="T17" s="25">
        <f>IF(SpielRoster!R17&gt;=Mannschaft!Z17,"L+1",Mannschaft!Z17-SpielRoster!R17)</f>
        <v>9</v>
      </c>
      <c r="U17" s="66"/>
    </row>
    <row r="18" spans="1:21" ht="18" customHeight="1">
      <c r="A18" s="15">
        <v>12</v>
      </c>
      <c r="B18" s="18"/>
      <c r="C18" s="156" t="s">
        <v>138</v>
      </c>
      <c r="D18" s="157" t="s">
        <v>130</v>
      </c>
      <c r="E18" s="20"/>
      <c r="F18" s="20"/>
      <c r="G18" s="20"/>
      <c r="H18" s="20"/>
      <c r="I18" s="21"/>
      <c r="J18" s="68"/>
      <c r="K18" s="20"/>
      <c r="L18" s="20"/>
      <c r="M18" s="20"/>
      <c r="N18" s="20">
        <v>2</v>
      </c>
      <c r="O18" s="20"/>
      <c r="P18" s="20"/>
      <c r="Q18" s="20"/>
      <c r="R18" s="15">
        <f t="shared" si="0"/>
        <v>6</v>
      </c>
      <c r="S18" s="66">
        <v>0</v>
      </c>
      <c r="T18" s="25">
        <f>IF(SpielRoster!R18&gt;=Mannschaft!Z18,"L+1",Mannschaft!Z18-SpielRoster!R18)</f>
        <v>35</v>
      </c>
      <c r="U18" s="66"/>
    </row>
    <row r="19" spans="1:21" ht="18" customHeight="1">
      <c r="A19" s="15">
        <v>13</v>
      </c>
      <c r="B19" s="18"/>
      <c r="C19" s="156" t="s">
        <v>139</v>
      </c>
      <c r="D19" s="157" t="s">
        <v>132</v>
      </c>
      <c r="E19" s="20"/>
      <c r="F19" s="20"/>
      <c r="G19" s="20"/>
      <c r="H19" s="20"/>
      <c r="I19" s="21"/>
      <c r="J19" s="68"/>
      <c r="K19" s="20"/>
      <c r="L19" s="20"/>
      <c r="M19" s="20"/>
      <c r="N19" s="20"/>
      <c r="O19" s="20"/>
      <c r="P19" s="20">
        <v>1</v>
      </c>
      <c r="Q19" s="20"/>
      <c r="R19" s="15">
        <f t="shared" si="0"/>
        <v>2</v>
      </c>
      <c r="S19" s="66">
        <v>0</v>
      </c>
      <c r="T19" s="25" t="str">
        <f>IF(SpielRoster!R19&gt;=Mannschaft!Z19,"L+1",Mannschaft!Z19-SpielRoster!R19)</f>
        <v>L+1</v>
      </c>
      <c r="U19" s="66"/>
    </row>
    <row r="20" spans="1:21" ht="18" customHeight="1">
      <c r="A20" s="15">
        <v>14</v>
      </c>
      <c r="B20" s="18"/>
      <c r="C20" s="156" t="s">
        <v>140</v>
      </c>
      <c r="D20" s="157" t="s">
        <v>141</v>
      </c>
      <c r="E20" s="20"/>
      <c r="F20" s="20"/>
      <c r="G20" s="20"/>
      <c r="H20" s="20"/>
      <c r="I20" s="21"/>
      <c r="J20" s="68"/>
      <c r="K20" s="20"/>
      <c r="L20" s="20"/>
      <c r="M20" s="20"/>
      <c r="N20" s="20"/>
      <c r="O20" s="20"/>
      <c r="P20" s="20">
        <v>3</v>
      </c>
      <c r="Q20" s="20"/>
      <c r="R20" s="15">
        <f t="shared" si="0"/>
        <v>6</v>
      </c>
      <c r="S20" s="66">
        <v>0</v>
      </c>
      <c r="T20" s="25">
        <f>IF(SpielRoster!R20&gt;=Mannschaft!Z20,"L+1",Mannschaft!Z20-SpielRoster!R20)</f>
        <v>9</v>
      </c>
      <c r="U20" s="66"/>
    </row>
    <row r="21" spans="1:21" ht="18" customHeight="1">
      <c r="A21" s="15">
        <v>15</v>
      </c>
      <c r="B21" s="18"/>
      <c r="C21" s="156" t="s">
        <v>142</v>
      </c>
      <c r="D21" s="157" t="s">
        <v>130</v>
      </c>
      <c r="E21" s="20"/>
      <c r="F21" s="20"/>
      <c r="G21" s="20"/>
      <c r="H21" s="20"/>
      <c r="I21" s="21"/>
      <c r="J21" s="68"/>
      <c r="K21" s="20"/>
      <c r="L21" s="20"/>
      <c r="M21" s="20"/>
      <c r="N21" s="20"/>
      <c r="O21" s="20"/>
      <c r="P21" s="20"/>
      <c r="Q21" s="20"/>
      <c r="R21" s="15">
        <f t="shared" si="0"/>
        <v>0</v>
      </c>
      <c r="S21" s="66">
        <v>0</v>
      </c>
      <c r="T21" s="25">
        <f>IF(SpielRoster!R21&gt;=Mannschaft!Z21,"L+1",Mannschaft!Z21-SpielRoster!R21)</f>
        <v>36</v>
      </c>
      <c r="U21" s="66"/>
    </row>
    <row r="22" spans="1:21" ht="18" customHeight="1">
      <c r="A22" s="15">
        <v>16</v>
      </c>
      <c r="B22" s="18"/>
      <c r="C22" s="156" t="s">
        <v>257</v>
      </c>
      <c r="D22" s="20" t="s">
        <v>132</v>
      </c>
      <c r="E22" s="20"/>
      <c r="F22" s="20"/>
      <c r="G22" s="20"/>
      <c r="H22" s="20"/>
      <c r="I22" s="21"/>
      <c r="J22" s="68"/>
      <c r="K22" s="20">
        <v>38</v>
      </c>
      <c r="L22" s="20"/>
      <c r="M22" s="20"/>
      <c r="N22" s="29"/>
      <c r="O22" s="20"/>
      <c r="P22" s="20"/>
      <c r="Q22" s="20">
        <v>1</v>
      </c>
      <c r="R22" s="15">
        <f t="shared" si="0"/>
        <v>5</v>
      </c>
      <c r="S22" s="66">
        <v>0</v>
      </c>
      <c r="T22" s="25" t="str">
        <f>IF(SpielRoster!R22&gt;=Mannschaft!Z22,"L+1",Mannschaft!Z22-SpielRoster!R22)</f>
        <v>L+1</v>
      </c>
      <c r="U22" s="66"/>
    </row>
    <row r="23" spans="1:21" ht="18" customHeight="1">
      <c r="A23" s="69"/>
      <c r="B23" s="69"/>
      <c r="C23" s="70" t="s">
        <v>40</v>
      </c>
      <c r="D23" s="71">
        <v>39869</v>
      </c>
      <c r="E23" s="243" t="s">
        <v>23</v>
      </c>
      <c r="F23" s="236"/>
      <c r="G23" s="236"/>
      <c r="H23" s="229"/>
      <c r="I23" s="230" t="s">
        <v>150</v>
      </c>
      <c r="J23" s="244"/>
      <c r="K23" s="239" t="s">
        <v>16</v>
      </c>
      <c r="L23" s="240"/>
      <c r="M23" s="241"/>
      <c r="N23" s="242"/>
      <c r="O23" s="47"/>
      <c r="P23" s="275">
        <v>60000</v>
      </c>
      <c r="Q23" s="266"/>
      <c r="R23" s="73" t="s">
        <v>17</v>
      </c>
      <c r="S23" s="74">
        <f>SUM(S7:S22)</f>
        <v>0</v>
      </c>
      <c r="U23" s="62"/>
    </row>
    <row r="24" spans="1:21" ht="18" customHeight="1">
      <c r="A24" s="75"/>
      <c r="B24" s="75"/>
      <c r="C24" s="76" t="s">
        <v>41</v>
      </c>
      <c r="D24" s="77" t="s">
        <v>183</v>
      </c>
      <c r="E24" s="243" t="s">
        <v>24</v>
      </c>
      <c r="F24" s="236"/>
      <c r="G24" s="236"/>
      <c r="H24" s="229"/>
      <c r="I24" s="248" t="s">
        <v>151</v>
      </c>
      <c r="J24" s="244"/>
      <c r="K24" s="239" t="s">
        <v>18</v>
      </c>
      <c r="L24" s="240"/>
      <c r="M24" s="241"/>
      <c r="N24" s="242"/>
      <c r="O24" s="47">
        <v>1</v>
      </c>
      <c r="P24" s="266" t="s">
        <v>19</v>
      </c>
      <c r="Q24" s="266"/>
      <c r="R24" s="73" t="s">
        <v>17</v>
      </c>
      <c r="S24" s="72">
        <f>O24*10000</f>
        <v>10000</v>
      </c>
      <c r="U24" s="62"/>
    </row>
    <row r="25" spans="1:21" ht="18" customHeight="1">
      <c r="A25" s="75"/>
      <c r="B25" s="75"/>
      <c r="C25" s="70" t="s">
        <v>42</v>
      </c>
      <c r="D25" s="78">
        <v>122000</v>
      </c>
      <c r="E25" s="267" t="s">
        <v>85</v>
      </c>
      <c r="F25" s="269"/>
      <c r="G25" s="270"/>
      <c r="H25" s="271"/>
      <c r="I25" s="263" t="s">
        <v>177</v>
      </c>
      <c r="J25" s="264"/>
      <c r="K25" s="239" t="s">
        <v>36</v>
      </c>
      <c r="L25" s="240"/>
      <c r="M25" s="241"/>
      <c r="N25" s="242"/>
      <c r="O25" s="47"/>
      <c r="P25" s="276"/>
      <c r="Q25" s="266"/>
      <c r="R25" s="277"/>
      <c r="S25" s="79"/>
      <c r="U25" s="62"/>
    </row>
    <row r="26" spans="1:21" ht="18" customHeight="1">
      <c r="A26" s="69"/>
      <c r="B26" s="69"/>
      <c r="C26" s="80" t="s">
        <v>43</v>
      </c>
      <c r="D26" s="81" t="s">
        <v>260</v>
      </c>
      <c r="E26" s="267" t="s">
        <v>63</v>
      </c>
      <c r="F26" s="268"/>
      <c r="G26" s="268"/>
      <c r="H26" s="269"/>
      <c r="I26" s="237">
        <v>30000</v>
      </c>
      <c r="J26" s="229"/>
      <c r="K26" s="239" t="s">
        <v>20</v>
      </c>
      <c r="L26" s="240"/>
      <c r="M26" s="241"/>
      <c r="N26" s="242"/>
      <c r="O26" s="47"/>
      <c r="P26" s="266" t="s">
        <v>19</v>
      </c>
      <c r="Q26" s="266"/>
      <c r="R26" s="73" t="s">
        <v>17</v>
      </c>
      <c r="S26" s="72">
        <f>O26*10000</f>
        <v>0</v>
      </c>
      <c r="U26" s="62"/>
    </row>
    <row r="27" spans="1:21" ht="18" customHeight="1">
      <c r="A27" s="69"/>
      <c r="B27" s="69"/>
      <c r="C27" s="82" t="s">
        <v>87</v>
      </c>
      <c r="D27" s="66"/>
      <c r="E27" s="243" t="s">
        <v>119</v>
      </c>
      <c r="F27" s="236"/>
      <c r="G27" s="236"/>
      <c r="H27" s="229"/>
      <c r="I27" s="237">
        <v>-30000</v>
      </c>
      <c r="J27" s="238"/>
      <c r="K27" s="239" t="s">
        <v>35</v>
      </c>
      <c r="L27" s="240"/>
      <c r="M27" s="241"/>
      <c r="N27" s="242"/>
      <c r="O27" s="47"/>
      <c r="P27" s="266" t="s">
        <v>21</v>
      </c>
      <c r="Q27" s="266"/>
      <c r="R27" s="73" t="s">
        <v>17</v>
      </c>
      <c r="S27" s="72">
        <f>O27*50000</f>
        <v>0</v>
      </c>
      <c r="U27" s="62"/>
    </row>
    <row r="28" spans="1:21" ht="18" customHeight="1">
      <c r="A28" s="69"/>
      <c r="B28" s="69"/>
      <c r="C28" s="62"/>
      <c r="D28" s="69"/>
      <c r="E28" s="243" t="s">
        <v>27</v>
      </c>
      <c r="F28" s="236"/>
      <c r="G28" s="236"/>
      <c r="H28" s="229"/>
      <c r="I28" s="243" t="s">
        <v>152</v>
      </c>
      <c r="J28" s="244"/>
      <c r="K28" s="239" t="s">
        <v>34</v>
      </c>
      <c r="L28" s="240"/>
      <c r="M28" s="241"/>
      <c r="N28" s="242"/>
      <c r="O28" s="47"/>
      <c r="P28" s="266" t="s">
        <v>21</v>
      </c>
      <c r="Q28" s="266"/>
      <c r="R28" s="73" t="s">
        <v>17</v>
      </c>
      <c r="S28" s="72">
        <f>O28*50000</f>
        <v>0</v>
      </c>
      <c r="U28" s="62"/>
    </row>
    <row r="29" spans="1:21" ht="21.75" customHeight="1" hidden="1">
      <c r="A29" s="63"/>
      <c r="B29" s="63"/>
      <c r="C29" s="62"/>
      <c r="D29" s="63"/>
      <c r="E29" s="63"/>
      <c r="F29" s="63"/>
      <c r="G29" s="63"/>
      <c r="H29" s="63"/>
      <c r="I29" s="62"/>
      <c r="J29" s="63"/>
      <c r="K29" s="273" t="s">
        <v>22</v>
      </c>
      <c r="L29" s="273"/>
      <c r="M29" s="274"/>
      <c r="N29" s="274"/>
      <c r="O29" s="274"/>
      <c r="P29" s="274"/>
      <c r="Q29" s="274"/>
      <c r="R29" s="275">
        <f>SUM(S7:S28)</f>
        <v>10000</v>
      </c>
      <c r="S29" s="266"/>
      <c r="U29" s="62"/>
    </row>
    <row r="30" spans="1:21" ht="18" customHeight="1">
      <c r="A30" s="63"/>
      <c r="B30" s="63"/>
      <c r="C30" s="62"/>
      <c r="D30" s="70" t="s">
        <v>44</v>
      </c>
      <c r="E30" s="80">
        <v>4</v>
      </c>
      <c r="F30" s="80" t="s">
        <v>250</v>
      </c>
      <c r="G30" s="80">
        <v>2</v>
      </c>
      <c r="H30" s="63"/>
      <c r="I30" s="272" t="s">
        <v>261</v>
      </c>
      <c r="J30" s="244"/>
      <c r="K30" s="83"/>
      <c r="L30" s="83"/>
      <c r="M30" s="84"/>
      <c r="N30" s="84"/>
      <c r="O30" s="84"/>
      <c r="P30" s="84"/>
      <c r="Q30" s="84"/>
      <c r="R30" s="84"/>
      <c r="S30" s="84"/>
      <c r="T30" s="85"/>
      <c r="U30" s="85"/>
    </row>
    <row r="31" spans="1:21" ht="18" customHeight="1">
      <c r="A31" s="63"/>
      <c r="B31" s="63"/>
      <c r="C31" s="62"/>
      <c r="D31" s="86"/>
      <c r="E31" s="69"/>
      <c r="F31" s="69"/>
      <c r="G31" s="69"/>
      <c r="H31" s="63"/>
      <c r="I31" s="87"/>
      <c r="J31" s="87"/>
      <c r="K31" s="83"/>
      <c r="L31" s="83"/>
      <c r="M31" s="84"/>
      <c r="N31" s="84"/>
      <c r="O31" s="84"/>
      <c r="P31" s="84"/>
      <c r="Q31" s="84"/>
      <c r="R31" s="84"/>
      <c r="S31" s="84"/>
      <c r="T31" s="85"/>
      <c r="U31" s="85"/>
    </row>
    <row r="32" spans="1:21" ht="18" customHeight="1">
      <c r="A32" s="63"/>
      <c r="B32" s="63"/>
      <c r="C32" s="88" t="s">
        <v>89</v>
      </c>
      <c r="D32" s="89"/>
      <c r="E32" s="89"/>
      <c r="F32" s="89"/>
      <c r="G32" s="89"/>
      <c r="H32" s="89"/>
      <c r="I32" s="89"/>
      <c r="J32" s="87"/>
      <c r="K32" s="83"/>
      <c r="L32" s="83"/>
      <c r="M32" s="84"/>
      <c r="N32" s="84"/>
      <c r="O32" s="84"/>
      <c r="P32" s="84"/>
      <c r="Q32" s="84"/>
      <c r="R32" s="84"/>
      <c r="S32" s="84"/>
      <c r="T32" s="85"/>
      <c r="U32" s="85"/>
    </row>
    <row r="33" spans="1:21" ht="18" customHeight="1">
      <c r="A33" s="63"/>
      <c r="B33" s="63"/>
      <c r="C33" s="62"/>
      <c r="D33" s="86"/>
      <c r="E33" s="69"/>
      <c r="F33" s="69"/>
      <c r="G33" s="69"/>
      <c r="H33" s="63"/>
      <c r="I33" s="87"/>
      <c r="J33" s="87"/>
      <c r="K33" s="83"/>
      <c r="L33" s="83"/>
      <c r="M33" s="84"/>
      <c r="N33" s="84"/>
      <c r="O33" s="84"/>
      <c r="P33" s="84"/>
      <c r="Q33" s="84"/>
      <c r="R33" s="84"/>
      <c r="S33" s="84"/>
      <c r="T33" s="85"/>
      <c r="U33" s="85"/>
    </row>
    <row r="34" spans="1:21" ht="18" customHeight="1">
      <c r="A34" s="63"/>
      <c r="B34" s="7" t="s">
        <v>90</v>
      </c>
      <c r="C34" s="2" t="s">
        <v>1</v>
      </c>
      <c r="D34" s="1" t="s">
        <v>2</v>
      </c>
      <c r="E34" s="1" t="s">
        <v>3</v>
      </c>
      <c r="F34" s="1" t="s">
        <v>4</v>
      </c>
      <c r="G34" s="1" t="s">
        <v>5</v>
      </c>
      <c r="H34" s="1" t="s">
        <v>6</v>
      </c>
      <c r="I34" s="1" t="s">
        <v>7</v>
      </c>
      <c r="J34" s="1" t="s">
        <v>39</v>
      </c>
      <c r="K34" s="1" t="s">
        <v>8</v>
      </c>
      <c r="L34" s="1" t="s">
        <v>8</v>
      </c>
      <c r="M34" s="1" t="s">
        <v>9</v>
      </c>
      <c r="N34" s="1" t="s">
        <v>10</v>
      </c>
      <c r="O34" s="1" t="s">
        <v>11</v>
      </c>
      <c r="P34" s="1" t="s">
        <v>12</v>
      </c>
      <c r="Q34" s="1" t="s">
        <v>13</v>
      </c>
      <c r="R34" s="1" t="s">
        <v>14</v>
      </c>
      <c r="S34" s="64" t="s">
        <v>15</v>
      </c>
      <c r="T34" s="85"/>
      <c r="U34" s="85"/>
    </row>
    <row r="35" spans="1:21" ht="18" customHeight="1">
      <c r="A35" s="63"/>
      <c r="B35" s="80"/>
      <c r="C35" s="19"/>
      <c r="D35" s="20"/>
      <c r="E35" s="20"/>
      <c r="F35" s="20"/>
      <c r="G35" s="20"/>
      <c r="H35" s="20"/>
      <c r="I35" s="161"/>
      <c r="J35" s="65"/>
      <c r="K35" s="20"/>
      <c r="L35" s="20"/>
      <c r="M35" s="20"/>
      <c r="N35" s="20"/>
      <c r="O35" s="20"/>
      <c r="P35" s="20"/>
      <c r="Q35" s="20"/>
      <c r="R35" s="15">
        <v>0</v>
      </c>
      <c r="S35" s="66">
        <v>0</v>
      </c>
      <c r="T35" s="85"/>
      <c r="U35" s="85"/>
    </row>
    <row r="36" spans="1:21" ht="18" customHeight="1">
      <c r="A36" s="63"/>
      <c r="B36" s="80"/>
      <c r="C36" s="67"/>
      <c r="D36" s="20"/>
      <c r="E36" s="20"/>
      <c r="F36" s="20"/>
      <c r="G36" s="20"/>
      <c r="H36" s="20"/>
      <c r="I36" s="161"/>
      <c r="J36" s="68"/>
      <c r="K36" s="20"/>
      <c r="L36" s="20"/>
      <c r="M36" s="20"/>
      <c r="N36" s="20"/>
      <c r="O36" s="20"/>
      <c r="P36" s="20"/>
      <c r="Q36" s="20"/>
      <c r="R36" s="15">
        <v>0</v>
      </c>
      <c r="S36" s="66">
        <v>0</v>
      </c>
      <c r="T36" s="85"/>
      <c r="U36" s="85"/>
    </row>
    <row r="37" spans="1:21" ht="18" customHeight="1">
      <c r="A37" s="63"/>
      <c r="B37" s="80"/>
      <c r="C37" s="19"/>
      <c r="D37" s="20"/>
      <c r="E37" s="20"/>
      <c r="F37" s="20"/>
      <c r="G37" s="20"/>
      <c r="H37" s="20"/>
      <c r="I37" s="21"/>
      <c r="J37" s="68"/>
      <c r="K37" s="20"/>
      <c r="L37" s="20"/>
      <c r="M37" s="20"/>
      <c r="N37" s="20"/>
      <c r="O37" s="20"/>
      <c r="P37" s="20"/>
      <c r="Q37" s="20"/>
      <c r="R37" s="15">
        <v>0</v>
      </c>
      <c r="S37" s="66">
        <v>0</v>
      </c>
      <c r="T37" s="85"/>
      <c r="U37" s="85"/>
    </row>
    <row r="38" spans="1:21" ht="18" customHeight="1">
      <c r="A38" s="63"/>
      <c r="B38" s="80"/>
      <c r="C38" s="19"/>
      <c r="D38" s="20"/>
      <c r="E38" s="20"/>
      <c r="F38" s="20"/>
      <c r="G38" s="20"/>
      <c r="H38" s="20"/>
      <c r="I38" s="21"/>
      <c r="J38" s="68"/>
      <c r="K38" s="20"/>
      <c r="L38" s="20"/>
      <c r="M38" s="20"/>
      <c r="N38" s="20"/>
      <c r="O38" s="20"/>
      <c r="P38" s="20"/>
      <c r="Q38" s="20"/>
      <c r="R38" s="15">
        <v>0</v>
      </c>
      <c r="S38" s="66">
        <v>0</v>
      </c>
      <c r="T38" s="85"/>
      <c r="U38" s="85"/>
    </row>
    <row r="39" spans="2:21" ht="18" customHeight="1">
      <c r="B39" s="47"/>
      <c r="C39" s="19"/>
      <c r="D39" s="20"/>
      <c r="E39" s="20"/>
      <c r="F39" s="20"/>
      <c r="G39" s="20"/>
      <c r="H39" s="20"/>
      <c r="I39" s="21"/>
      <c r="J39" s="68"/>
      <c r="K39" s="20"/>
      <c r="L39" s="20"/>
      <c r="M39" s="20"/>
      <c r="N39" s="20"/>
      <c r="O39" s="20"/>
      <c r="P39" s="20"/>
      <c r="Q39" s="20"/>
      <c r="R39" s="15">
        <v>0</v>
      </c>
      <c r="S39" s="66">
        <v>0</v>
      </c>
      <c r="T39" s="85"/>
      <c r="U39" s="85"/>
    </row>
    <row r="40" spans="11:21" ht="18" customHeight="1">
      <c r="K40" s="90"/>
      <c r="L40" s="90"/>
      <c r="M40" s="90"/>
      <c r="N40" s="90"/>
      <c r="O40" s="90"/>
      <c r="P40" s="90"/>
      <c r="Q40" s="90"/>
      <c r="R40" s="90"/>
      <c r="S40" s="74">
        <f>SUM(S35:S39)</f>
        <v>0</v>
      </c>
      <c r="T40" s="85"/>
      <c r="U40" s="85"/>
    </row>
    <row r="41" spans="11:21" ht="18" customHeight="1" hidden="1">
      <c r="K41" s="90"/>
      <c r="L41" s="90"/>
      <c r="M41" s="90"/>
      <c r="N41" s="90"/>
      <c r="O41" s="90"/>
      <c r="P41" s="90"/>
      <c r="Q41" s="90"/>
      <c r="R41" s="90"/>
      <c r="S41" s="90"/>
      <c r="T41" s="85"/>
      <c r="U41" s="85"/>
    </row>
    <row r="42" spans="11:21" ht="18" customHeight="1" hidden="1">
      <c r="K42" s="85"/>
      <c r="L42" s="85"/>
      <c r="M42" s="85"/>
      <c r="N42" s="85"/>
      <c r="O42" s="85"/>
      <c r="P42" s="85"/>
      <c r="Q42" s="85"/>
      <c r="R42" s="85"/>
      <c r="S42" s="85"/>
      <c r="T42" s="85"/>
      <c r="U42" s="85"/>
    </row>
    <row r="43" spans="11:21" ht="18" customHeight="1" hidden="1">
      <c r="K43" s="85"/>
      <c r="L43" s="85"/>
      <c r="M43" s="85"/>
      <c r="N43" s="85"/>
      <c r="O43" s="85"/>
      <c r="P43" s="85"/>
      <c r="Q43" s="85"/>
      <c r="R43" s="85"/>
      <c r="S43" s="85"/>
      <c r="T43" s="85"/>
      <c r="U43" s="85"/>
    </row>
    <row r="44" spans="11:21" ht="18" customHeight="1" hidden="1">
      <c r="K44" s="85"/>
      <c r="L44" s="85"/>
      <c r="M44" s="85"/>
      <c r="N44" s="85"/>
      <c r="O44" s="85"/>
      <c r="P44" s="85"/>
      <c r="Q44" s="85"/>
      <c r="R44" s="85"/>
      <c r="S44" s="85"/>
      <c r="T44" s="85"/>
      <c r="U44" s="85"/>
    </row>
    <row r="45" spans="11:21" ht="18" customHeight="1">
      <c r="K45" s="85"/>
      <c r="L45" s="85"/>
      <c r="M45" s="85"/>
      <c r="N45" s="85"/>
      <c r="O45" s="85"/>
      <c r="P45" s="85"/>
      <c r="Q45" s="85"/>
      <c r="R45" s="85"/>
      <c r="S45" s="85"/>
      <c r="T45" s="85"/>
      <c r="U45" s="85"/>
    </row>
    <row r="46" spans="3:21" ht="18" customHeight="1">
      <c r="C46" s="91"/>
      <c r="D46" s="91"/>
      <c r="E46" s="91"/>
      <c r="F46" s="91"/>
      <c r="G46" s="91"/>
      <c r="H46" s="91"/>
      <c r="I46" s="91"/>
      <c r="J46" s="91"/>
      <c r="K46" s="85"/>
      <c r="L46" s="85"/>
      <c r="M46" s="85"/>
      <c r="N46" s="85"/>
      <c r="O46" s="85"/>
      <c r="P46" s="85"/>
      <c r="Q46" s="85"/>
      <c r="R46" s="85"/>
      <c r="S46" s="85"/>
      <c r="T46" s="85"/>
      <c r="U46" s="85"/>
    </row>
    <row r="47" spans="3:21" ht="18" customHeight="1">
      <c r="C47" s="91"/>
      <c r="D47" s="91"/>
      <c r="E47" s="91"/>
      <c r="F47" s="91"/>
      <c r="G47" s="91"/>
      <c r="H47" s="91"/>
      <c r="I47" s="91"/>
      <c r="J47" s="91"/>
      <c r="K47" s="92"/>
      <c r="L47" s="92"/>
      <c r="M47" s="92"/>
      <c r="N47" s="92"/>
      <c r="O47" s="92"/>
      <c r="P47" s="92"/>
      <c r="Q47" s="92"/>
      <c r="R47" s="92"/>
      <c r="S47" s="92"/>
      <c r="T47" s="92"/>
      <c r="U47" s="92"/>
    </row>
    <row r="48" spans="3:21" ht="18" customHeight="1">
      <c r="C48" s="91"/>
      <c r="D48" s="91"/>
      <c r="E48" s="91"/>
      <c r="F48" s="91"/>
      <c r="G48" s="91"/>
      <c r="H48" s="91"/>
      <c r="I48" s="91"/>
      <c r="J48" s="91"/>
      <c r="K48" s="92"/>
      <c r="L48" s="92"/>
      <c r="M48" s="92"/>
      <c r="N48" s="92"/>
      <c r="O48" s="92"/>
      <c r="P48" s="92"/>
      <c r="Q48" s="92"/>
      <c r="R48" s="92"/>
      <c r="S48" s="92"/>
      <c r="T48" s="92"/>
      <c r="U48" s="92"/>
    </row>
    <row r="49" spans="3:21" ht="18" customHeight="1">
      <c r="C49" s="91"/>
      <c r="D49" s="91"/>
      <c r="E49" s="91"/>
      <c r="F49" s="91"/>
      <c r="G49" s="91"/>
      <c r="H49" s="91"/>
      <c r="I49" s="91"/>
      <c r="J49" s="91"/>
      <c r="K49" s="92"/>
      <c r="L49" s="92"/>
      <c r="M49" s="92"/>
      <c r="N49" s="92"/>
      <c r="O49" s="92"/>
      <c r="P49" s="92"/>
      <c r="Q49" s="92"/>
      <c r="R49" s="92"/>
      <c r="S49" s="92"/>
      <c r="T49" s="92"/>
      <c r="U49" s="92"/>
    </row>
    <row r="50" spans="3:21" ht="18" customHeight="1">
      <c r="C50" s="91"/>
      <c r="D50" s="91"/>
      <c r="E50" s="91"/>
      <c r="F50" s="91"/>
      <c r="G50" s="91"/>
      <c r="H50" s="91"/>
      <c r="I50" s="91"/>
      <c r="J50" s="91"/>
      <c r="K50" s="92"/>
      <c r="L50" s="92"/>
      <c r="M50" s="92"/>
      <c r="N50" s="92"/>
      <c r="O50" s="92"/>
      <c r="P50" s="92"/>
      <c r="Q50" s="92"/>
      <c r="R50" s="92"/>
      <c r="S50" s="92"/>
      <c r="T50" s="92"/>
      <c r="U50" s="92"/>
    </row>
    <row r="51" spans="3:10" ht="18" customHeight="1">
      <c r="C51" s="91"/>
      <c r="D51" s="91"/>
      <c r="E51" s="91"/>
      <c r="F51" s="91"/>
      <c r="G51" s="91"/>
      <c r="H51" s="91"/>
      <c r="I51" s="91"/>
      <c r="J51" s="91"/>
    </row>
    <row r="52" spans="3:10" ht="18" customHeight="1">
      <c r="C52" s="91"/>
      <c r="D52" s="91"/>
      <c r="E52" s="91"/>
      <c r="F52" s="91"/>
      <c r="G52" s="91"/>
      <c r="H52" s="91"/>
      <c r="I52" s="91"/>
      <c r="J52" s="91"/>
    </row>
    <row r="53" spans="3:10" ht="18" customHeight="1">
      <c r="C53" s="91"/>
      <c r="D53" s="91"/>
      <c r="E53" s="91"/>
      <c r="F53" s="91"/>
      <c r="G53" s="91"/>
      <c r="H53" s="91"/>
      <c r="I53" s="91"/>
      <c r="J53" s="91"/>
    </row>
    <row r="54" spans="3:10" ht="18" customHeight="1">
      <c r="C54" s="91"/>
      <c r="D54" s="91"/>
      <c r="E54" s="91"/>
      <c r="F54" s="91"/>
      <c r="G54" s="91"/>
      <c r="H54" s="91"/>
      <c r="I54" s="91"/>
      <c r="J54" s="91"/>
    </row>
    <row r="55" spans="3:10" ht="18" customHeight="1">
      <c r="C55" s="91"/>
      <c r="D55" s="91"/>
      <c r="E55" s="91"/>
      <c r="F55" s="91"/>
      <c r="G55" s="91"/>
      <c r="H55" s="91"/>
      <c r="I55" s="91"/>
      <c r="J55" s="91"/>
    </row>
    <row r="56" spans="3:10" ht="18" customHeight="1">
      <c r="C56" s="91"/>
      <c r="D56" s="91"/>
      <c r="E56" s="91"/>
      <c r="F56" s="91"/>
      <c r="G56" s="91"/>
      <c r="H56" s="91"/>
      <c r="I56" s="91"/>
      <c r="J56" s="91"/>
    </row>
    <row r="57" spans="3:10" ht="18" customHeight="1">
      <c r="C57" s="91"/>
      <c r="D57" s="91"/>
      <c r="E57" s="91"/>
      <c r="F57" s="91"/>
      <c r="G57" s="91"/>
      <c r="H57" s="91"/>
      <c r="I57" s="91"/>
      <c r="J57" s="91"/>
    </row>
    <row r="58" spans="3:10" ht="18" customHeight="1">
      <c r="C58" s="91"/>
      <c r="D58" s="91"/>
      <c r="E58" s="91"/>
      <c r="F58" s="91"/>
      <c r="G58" s="91"/>
      <c r="H58" s="91"/>
      <c r="I58" s="91"/>
      <c r="J58" s="91"/>
    </row>
    <row r="126" ht="18" customHeight="1">
      <c r="D126" s="13"/>
    </row>
    <row r="127" ht="18" customHeight="1">
      <c r="D127" s="13"/>
    </row>
    <row r="128" ht="18" customHeight="1">
      <c r="D128" s="13"/>
    </row>
  </sheetData>
  <mergeCells count="29">
    <mergeCell ref="R29:S29"/>
    <mergeCell ref="K27:N27"/>
    <mergeCell ref="K23:N23"/>
    <mergeCell ref="P23:Q23"/>
    <mergeCell ref="P24:Q24"/>
    <mergeCell ref="K25:N25"/>
    <mergeCell ref="P25:R25"/>
    <mergeCell ref="K24:N24"/>
    <mergeCell ref="P27:Q27"/>
    <mergeCell ref="I30:J30"/>
    <mergeCell ref="I28:J28"/>
    <mergeCell ref="K29:Q29"/>
    <mergeCell ref="K28:N28"/>
    <mergeCell ref="P28:Q28"/>
    <mergeCell ref="E5:H5"/>
    <mergeCell ref="P26:Q26"/>
    <mergeCell ref="E23:H23"/>
    <mergeCell ref="E24:H24"/>
    <mergeCell ref="E26:H26"/>
    <mergeCell ref="K26:N26"/>
    <mergeCell ref="E25:F25"/>
    <mergeCell ref="G25:H25"/>
    <mergeCell ref="I26:J26"/>
    <mergeCell ref="E28:H28"/>
    <mergeCell ref="I23:J23"/>
    <mergeCell ref="I24:J24"/>
    <mergeCell ref="I25:J25"/>
    <mergeCell ref="E27:H27"/>
    <mergeCell ref="I27:J27"/>
  </mergeCells>
  <printOptions horizontalCentered="1" verticalCentered="1"/>
  <pageMargins left="0" right="0" top="0" bottom="0" header="0.5118110236220472" footer="0.5118110236220472"/>
  <pageSetup fitToHeight="1" fitToWidth="1" horizontalDpi="360" verticalDpi="360" orientation="landscape" paperSize="9" scale="82" r:id="rId2"/>
  <drawing r:id="rId1"/>
</worksheet>
</file>

<file path=xl/worksheets/sheet3.xml><?xml version="1.0" encoding="utf-8"?>
<worksheet xmlns="http://schemas.openxmlformats.org/spreadsheetml/2006/main" xmlns:r="http://schemas.openxmlformats.org/officeDocument/2006/relationships">
  <sheetPr codeName="Tabelle5">
    <pageSetUpPr fitToPage="1"/>
  </sheetPr>
  <dimension ref="A1:Y102"/>
  <sheetViews>
    <sheetView workbookViewId="0" topLeftCell="A1">
      <selection activeCell="AE11" sqref="AE11"/>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164"/>
      <c r="B1" s="164"/>
      <c r="C1" s="165"/>
      <c r="D1" s="164"/>
      <c r="E1" s="164"/>
      <c r="F1" s="164"/>
      <c r="G1" s="164"/>
      <c r="H1" s="164"/>
      <c r="I1" s="165"/>
      <c r="J1" s="164"/>
      <c r="K1" s="164"/>
      <c r="L1" s="164"/>
      <c r="M1" s="164"/>
      <c r="N1" s="164"/>
      <c r="O1" s="164"/>
      <c r="P1" s="164"/>
      <c r="Q1" s="164"/>
      <c r="R1" s="164"/>
      <c r="S1" s="166"/>
      <c r="T1" s="170"/>
      <c r="U1" s="170"/>
    </row>
    <row r="2" spans="1:21" ht="18" customHeight="1">
      <c r="A2" s="164"/>
      <c r="B2" s="164"/>
      <c r="C2" s="165"/>
      <c r="D2" s="164"/>
      <c r="E2" s="164"/>
      <c r="F2" s="164"/>
      <c r="G2" s="164"/>
      <c r="H2" s="164"/>
      <c r="I2" s="165"/>
      <c r="J2" s="164"/>
      <c r="K2" s="164"/>
      <c r="L2" s="164"/>
      <c r="M2" s="164"/>
      <c r="N2" s="164"/>
      <c r="O2" s="164"/>
      <c r="P2" s="164"/>
      <c r="Q2" s="164"/>
      <c r="R2" s="164"/>
      <c r="S2" s="166"/>
      <c r="T2" s="170"/>
      <c r="U2" s="170"/>
    </row>
    <row r="3" spans="1:21" ht="18" customHeight="1">
      <c r="A3" s="164"/>
      <c r="B3" s="164"/>
      <c r="C3" s="165"/>
      <c r="D3" s="164"/>
      <c r="E3" s="164"/>
      <c r="F3" s="164"/>
      <c r="G3" s="164"/>
      <c r="H3" s="164"/>
      <c r="I3" s="165"/>
      <c r="J3" s="164"/>
      <c r="K3" s="164"/>
      <c r="L3" s="164"/>
      <c r="M3" s="164"/>
      <c r="N3" s="164"/>
      <c r="O3" s="164"/>
      <c r="P3" s="164"/>
      <c r="Q3" s="164"/>
      <c r="R3" s="164"/>
      <c r="S3" s="166"/>
      <c r="T3" s="170"/>
      <c r="U3" s="170"/>
    </row>
    <row r="4" spans="1:21" ht="18" customHeight="1" thickBot="1">
      <c r="A4" s="164"/>
      <c r="B4" s="164"/>
      <c r="C4" s="165"/>
      <c r="D4" s="164"/>
      <c r="E4" s="164"/>
      <c r="F4" s="164"/>
      <c r="G4" s="164"/>
      <c r="H4" s="164"/>
      <c r="I4" s="165"/>
      <c r="J4" s="164"/>
      <c r="K4" s="164"/>
      <c r="L4" s="164"/>
      <c r="M4" s="164"/>
      <c r="N4" s="164"/>
      <c r="O4" s="164"/>
      <c r="P4" s="164"/>
      <c r="Q4" s="164"/>
      <c r="R4" s="164"/>
      <c r="S4" s="166"/>
      <c r="T4" s="170"/>
      <c r="U4" s="170"/>
    </row>
    <row r="5" spans="1:25" ht="18" customHeight="1" thickBot="1">
      <c r="A5" s="14"/>
      <c r="B5" s="14"/>
      <c r="C5" s="10"/>
      <c r="D5" s="15" t="s">
        <v>70</v>
      </c>
      <c r="E5" s="16">
        <v>0</v>
      </c>
      <c r="F5" s="9"/>
      <c r="G5" s="9"/>
      <c r="H5" s="9"/>
      <c r="I5" s="10"/>
      <c r="J5" s="17">
        <f aca="true" t="shared" si="0" ref="J5:W5">SUM(J7,J8,J9,J10,J11,J12,J13,J14,J15,J16,J17,J18,J19,J20,J21,J22)</f>
        <v>0</v>
      </c>
      <c r="K5" s="17">
        <f t="shared" si="0"/>
        <v>0</v>
      </c>
      <c r="L5" s="17">
        <f t="shared" si="0"/>
        <v>0</v>
      </c>
      <c r="M5" s="17">
        <f t="shared" si="0"/>
        <v>0</v>
      </c>
      <c r="N5" s="17">
        <f t="shared" si="0"/>
        <v>0</v>
      </c>
      <c r="O5" s="17">
        <f t="shared" si="0"/>
        <v>0</v>
      </c>
      <c r="P5" s="17">
        <f t="shared" si="0"/>
        <v>0</v>
      </c>
      <c r="Q5" s="17">
        <f t="shared" si="0"/>
        <v>0</v>
      </c>
      <c r="R5" s="17">
        <f t="shared" si="0"/>
        <v>0</v>
      </c>
      <c r="S5" s="9"/>
      <c r="T5" s="17">
        <f t="shared" si="0"/>
        <v>0</v>
      </c>
      <c r="U5" s="17">
        <f t="shared" si="0"/>
        <v>0</v>
      </c>
      <c r="V5" s="17">
        <f t="shared" si="0"/>
        <v>0</v>
      </c>
      <c r="W5" s="17">
        <f t="shared" si="0"/>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115</v>
      </c>
      <c r="Y6" s="93" t="s">
        <v>118</v>
      </c>
    </row>
    <row r="7" spans="1:25" ht="18" customHeight="1">
      <c r="A7" s="15">
        <v>1</v>
      </c>
      <c r="B7" s="94"/>
      <c r="C7" s="156"/>
      <c r="D7" s="157"/>
      <c r="E7" s="20"/>
      <c r="F7" s="20"/>
      <c r="G7" s="20"/>
      <c r="H7" s="20"/>
      <c r="I7" s="27"/>
      <c r="J7" s="22"/>
      <c r="K7" s="20">
        <v>0</v>
      </c>
      <c r="L7" s="20">
        <v>0</v>
      </c>
      <c r="M7" s="20"/>
      <c r="N7" s="20"/>
      <c r="O7" s="20"/>
      <c r="P7" s="20"/>
      <c r="Q7" s="20"/>
      <c r="R7" s="15">
        <f aca="true" t="shared" si="1" ref="R7:R22">(M7*1)+(N7*3)+(O7*2)+(P7*2)+(Q7*5)</f>
        <v>0</v>
      </c>
      <c r="S7" s="23">
        <v>0</v>
      </c>
      <c r="T7" s="15"/>
      <c r="U7" s="15"/>
      <c r="V7" s="15"/>
      <c r="W7" s="15"/>
      <c r="X7" s="15"/>
      <c r="Y7" s="15"/>
    </row>
    <row r="8" spans="1:25" ht="18" customHeight="1">
      <c r="A8" s="15">
        <v>2</v>
      </c>
      <c r="B8" s="94"/>
      <c r="C8" s="156"/>
      <c r="D8" s="157"/>
      <c r="E8" s="20"/>
      <c r="F8" s="20"/>
      <c r="G8" s="20"/>
      <c r="H8" s="20"/>
      <c r="I8" s="27"/>
      <c r="J8" s="22"/>
      <c r="K8" s="20">
        <v>0</v>
      </c>
      <c r="L8" s="20">
        <v>0</v>
      </c>
      <c r="M8" s="20"/>
      <c r="N8" s="20"/>
      <c r="O8" s="20"/>
      <c r="P8" s="20"/>
      <c r="Q8" s="20"/>
      <c r="R8" s="15">
        <f t="shared" si="1"/>
        <v>0</v>
      </c>
      <c r="S8" s="23">
        <v>0</v>
      </c>
      <c r="T8" s="15"/>
      <c r="U8" s="15"/>
      <c r="V8" s="15"/>
      <c r="W8" s="15"/>
      <c r="X8" s="15"/>
      <c r="Y8" s="15"/>
    </row>
    <row r="9" spans="1:25" ht="18" customHeight="1">
      <c r="A9" s="15">
        <v>3</v>
      </c>
      <c r="B9" s="94"/>
      <c r="C9" s="156"/>
      <c r="D9" s="157"/>
      <c r="E9" s="20"/>
      <c r="F9" s="20"/>
      <c r="G9" s="20"/>
      <c r="H9" s="20"/>
      <c r="I9" s="27"/>
      <c r="J9" s="22"/>
      <c r="K9" s="20">
        <v>0</v>
      </c>
      <c r="L9" s="20">
        <v>0</v>
      </c>
      <c r="M9" s="20"/>
      <c r="N9" s="20"/>
      <c r="O9" s="20"/>
      <c r="P9" s="20"/>
      <c r="Q9" s="20"/>
      <c r="R9" s="15">
        <f t="shared" si="1"/>
        <v>0</v>
      </c>
      <c r="S9" s="23">
        <v>0</v>
      </c>
      <c r="T9" s="15"/>
      <c r="U9" s="15"/>
      <c r="V9" s="15"/>
      <c r="W9" s="15"/>
      <c r="X9" s="15"/>
      <c r="Y9" s="15"/>
    </row>
    <row r="10" spans="1:25" ht="18" customHeight="1">
      <c r="A10" s="15">
        <v>4</v>
      </c>
      <c r="B10" s="94"/>
      <c r="C10" s="156"/>
      <c r="D10" s="157"/>
      <c r="E10" s="20"/>
      <c r="F10" s="20"/>
      <c r="G10" s="20"/>
      <c r="H10" s="20"/>
      <c r="I10" s="27"/>
      <c r="J10" s="22"/>
      <c r="K10" s="20">
        <v>0</v>
      </c>
      <c r="L10" s="20">
        <v>0</v>
      </c>
      <c r="M10" s="20"/>
      <c r="N10" s="20"/>
      <c r="O10" s="20"/>
      <c r="P10" s="20"/>
      <c r="Q10" s="20"/>
      <c r="R10" s="15">
        <f t="shared" si="1"/>
        <v>0</v>
      </c>
      <c r="S10" s="23">
        <v>0</v>
      </c>
      <c r="T10" s="15"/>
      <c r="U10" s="15"/>
      <c r="V10" s="15"/>
      <c r="W10" s="15"/>
      <c r="X10" s="15"/>
      <c r="Y10" s="15"/>
    </row>
    <row r="11" spans="1:25" ht="18" customHeight="1">
      <c r="A11" s="15">
        <v>5</v>
      </c>
      <c r="B11" s="94"/>
      <c r="C11" s="156"/>
      <c r="D11" s="157"/>
      <c r="E11" s="20"/>
      <c r="F11" s="20"/>
      <c r="G11" s="20"/>
      <c r="H11" s="20"/>
      <c r="I11" s="27"/>
      <c r="J11" s="22"/>
      <c r="K11" s="20">
        <v>0</v>
      </c>
      <c r="L11" s="20">
        <v>0</v>
      </c>
      <c r="M11" s="20"/>
      <c r="N11" s="20"/>
      <c r="O11" s="20"/>
      <c r="P11" s="20"/>
      <c r="Q11" s="20"/>
      <c r="R11" s="15">
        <f t="shared" si="1"/>
        <v>0</v>
      </c>
      <c r="S11" s="23">
        <v>0</v>
      </c>
      <c r="T11" s="15"/>
      <c r="U11" s="15"/>
      <c r="V11" s="15"/>
      <c r="W11" s="15"/>
      <c r="X11" s="15"/>
      <c r="Y11" s="15"/>
    </row>
    <row r="12" spans="1:25" ht="18" customHeight="1">
      <c r="A12" s="15">
        <v>6</v>
      </c>
      <c r="B12" s="94"/>
      <c r="C12" s="156"/>
      <c r="D12" s="157"/>
      <c r="E12" s="20"/>
      <c r="F12" s="20"/>
      <c r="G12" s="20"/>
      <c r="H12" s="20"/>
      <c r="I12" s="27"/>
      <c r="J12" s="22"/>
      <c r="K12" s="20">
        <v>0</v>
      </c>
      <c r="L12" s="20">
        <v>0</v>
      </c>
      <c r="M12" s="20"/>
      <c r="N12" s="20"/>
      <c r="O12" s="20"/>
      <c r="P12" s="20"/>
      <c r="Q12" s="20"/>
      <c r="R12" s="15">
        <f t="shared" si="1"/>
        <v>0</v>
      </c>
      <c r="S12" s="23">
        <v>0</v>
      </c>
      <c r="T12" s="15"/>
      <c r="U12" s="15"/>
      <c r="V12" s="15"/>
      <c r="W12" s="15"/>
      <c r="X12" s="15"/>
      <c r="Y12" s="15"/>
    </row>
    <row r="13" spans="1:25" ht="18" customHeight="1">
      <c r="A13" s="15">
        <v>7</v>
      </c>
      <c r="B13" s="94"/>
      <c r="C13" s="156"/>
      <c r="D13" s="157"/>
      <c r="E13" s="20"/>
      <c r="F13" s="20"/>
      <c r="G13" s="20"/>
      <c r="H13" s="20"/>
      <c r="I13" s="27"/>
      <c r="J13" s="22"/>
      <c r="K13" s="20">
        <v>0</v>
      </c>
      <c r="L13" s="20">
        <v>0</v>
      </c>
      <c r="M13" s="20"/>
      <c r="N13" s="20"/>
      <c r="O13" s="20"/>
      <c r="P13" s="20"/>
      <c r="Q13" s="20"/>
      <c r="R13" s="15">
        <f t="shared" si="1"/>
        <v>0</v>
      </c>
      <c r="S13" s="23">
        <v>0</v>
      </c>
      <c r="T13" s="15"/>
      <c r="U13" s="15"/>
      <c r="V13" s="15"/>
      <c r="W13" s="15"/>
      <c r="X13" s="15"/>
      <c r="Y13" s="15"/>
    </row>
    <row r="14" spans="1:25" ht="18" customHeight="1">
      <c r="A14" s="15">
        <v>8</v>
      </c>
      <c r="B14" s="94"/>
      <c r="C14" s="156"/>
      <c r="D14" s="157"/>
      <c r="E14" s="20"/>
      <c r="F14" s="20"/>
      <c r="G14" s="20"/>
      <c r="H14" s="20"/>
      <c r="I14" s="27"/>
      <c r="J14" s="22"/>
      <c r="K14" s="20">
        <v>0</v>
      </c>
      <c r="L14" s="20">
        <v>0</v>
      </c>
      <c r="M14" s="20"/>
      <c r="N14" s="20"/>
      <c r="O14" s="20"/>
      <c r="P14" s="20"/>
      <c r="Q14" s="20"/>
      <c r="R14" s="15">
        <f t="shared" si="1"/>
        <v>0</v>
      </c>
      <c r="S14" s="23">
        <v>0</v>
      </c>
      <c r="T14" s="15"/>
      <c r="U14" s="15"/>
      <c r="V14" s="15"/>
      <c r="W14" s="15"/>
      <c r="X14" s="15"/>
      <c r="Y14" s="15"/>
    </row>
    <row r="15" spans="1:25" ht="18" customHeight="1">
      <c r="A15" s="15">
        <v>9</v>
      </c>
      <c r="B15" s="94"/>
      <c r="C15" s="156"/>
      <c r="D15" s="157"/>
      <c r="E15" s="20"/>
      <c r="F15" s="20"/>
      <c r="G15" s="20"/>
      <c r="H15" s="20"/>
      <c r="I15" s="27"/>
      <c r="J15" s="22"/>
      <c r="K15" s="20">
        <v>0</v>
      </c>
      <c r="L15" s="20">
        <v>0</v>
      </c>
      <c r="M15" s="20"/>
      <c r="N15" s="20"/>
      <c r="O15" s="20"/>
      <c r="P15" s="20"/>
      <c r="Q15" s="20"/>
      <c r="R15" s="15">
        <f t="shared" si="1"/>
        <v>0</v>
      </c>
      <c r="S15" s="23">
        <v>0</v>
      </c>
      <c r="T15" s="15"/>
      <c r="U15" s="15"/>
      <c r="V15" s="15"/>
      <c r="W15" s="15"/>
      <c r="X15" s="15"/>
      <c r="Y15" s="15"/>
    </row>
    <row r="16" spans="1:25" ht="18" customHeight="1">
      <c r="A16" s="15">
        <v>10</v>
      </c>
      <c r="B16" s="94"/>
      <c r="C16" s="156"/>
      <c r="D16" s="157"/>
      <c r="E16" s="20"/>
      <c r="F16" s="20"/>
      <c r="G16" s="20"/>
      <c r="H16" s="20"/>
      <c r="I16" s="27"/>
      <c r="J16" s="22"/>
      <c r="K16" s="20">
        <v>0</v>
      </c>
      <c r="L16" s="20">
        <v>0</v>
      </c>
      <c r="M16" s="20"/>
      <c r="N16" s="20"/>
      <c r="O16" s="20"/>
      <c r="P16" s="20"/>
      <c r="Q16" s="20"/>
      <c r="R16" s="15">
        <f t="shared" si="1"/>
        <v>0</v>
      </c>
      <c r="S16" s="23">
        <v>0</v>
      </c>
      <c r="T16" s="15"/>
      <c r="U16" s="15"/>
      <c r="V16" s="15"/>
      <c r="W16" s="15"/>
      <c r="X16" s="15"/>
      <c r="Y16" s="15"/>
    </row>
    <row r="17" spans="1:25" ht="18" customHeight="1">
      <c r="A17" s="15">
        <v>11</v>
      </c>
      <c r="B17" s="94"/>
      <c r="C17" s="156"/>
      <c r="D17" s="157"/>
      <c r="E17" s="20"/>
      <c r="F17" s="20"/>
      <c r="G17" s="20"/>
      <c r="H17" s="20"/>
      <c r="I17" s="27"/>
      <c r="J17" s="22"/>
      <c r="K17" s="20">
        <v>0</v>
      </c>
      <c r="L17" s="20">
        <v>0</v>
      </c>
      <c r="M17" s="20"/>
      <c r="N17" s="20"/>
      <c r="O17" s="20"/>
      <c r="P17" s="20"/>
      <c r="Q17" s="20"/>
      <c r="R17" s="15">
        <f t="shared" si="1"/>
        <v>0</v>
      </c>
      <c r="S17" s="23">
        <v>0</v>
      </c>
      <c r="T17" s="15"/>
      <c r="U17" s="15"/>
      <c r="V17" s="15"/>
      <c r="W17" s="15"/>
      <c r="X17" s="15"/>
      <c r="Y17" s="15"/>
    </row>
    <row r="18" spans="1:25" ht="18" customHeight="1">
      <c r="A18" s="15">
        <v>12</v>
      </c>
      <c r="B18" s="94"/>
      <c r="C18" s="19"/>
      <c r="D18" s="20"/>
      <c r="E18" s="20"/>
      <c r="F18" s="20"/>
      <c r="G18" s="20"/>
      <c r="H18" s="20"/>
      <c r="I18" s="27"/>
      <c r="J18" s="22"/>
      <c r="K18" s="20">
        <v>0</v>
      </c>
      <c r="L18" s="20">
        <v>0</v>
      </c>
      <c r="M18" s="20"/>
      <c r="N18" s="20"/>
      <c r="O18" s="20"/>
      <c r="P18" s="20"/>
      <c r="Q18" s="20"/>
      <c r="R18" s="15">
        <f t="shared" si="1"/>
        <v>0</v>
      </c>
      <c r="S18" s="23">
        <v>0</v>
      </c>
      <c r="T18" s="15"/>
      <c r="U18" s="15"/>
      <c r="V18" s="15"/>
      <c r="W18" s="15"/>
      <c r="X18" s="15"/>
      <c r="Y18" s="15"/>
    </row>
    <row r="19" spans="1:25" ht="18" customHeight="1">
      <c r="A19" s="15">
        <v>13</v>
      </c>
      <c r="B19" s="94"/>
      <c r="C19" s="19"/>
      <c r="D19" s="20"/>
      <c r="E19" s="20"/>
      <c r="F19" s="20"/>
      <c r="G19" s="20"/>
      <c r="H19" s="20"/>
      <c r="I19" s="27"/>
      <c r="J19" s="22"/>
      <c r="K19" s="20">
        <v>0</v>
      </c>
      <c r="L19" s="20">
        <v>0</v>
      </c>
      <c r="M19" s="20"/>
      <c r="N19" s="20"/>
      <c r="O19" s="20"/>
      <c r="P19" s="20"/>
      <c r="Q19" s="20"/>
      <c r="R19" s="15">
        <f t="shared" si="1"/>
        <v>0</v>
      </c>
      <c r="S19" s="23">
        <v>0</v>
      </c>
      <c r="T19" s="15"/>
      <c r="U19" s="15"/>
      <c r="V19" s="15"/>
      <c r="W19" s="15"/>
      <c r="X19" s="15"/>
      <c r="Y19" s="15"/>
    </row>
    <row r="20" spans="1:25" ht="18" customHeight="1">
      <c r="A20" s="15">
        <v>14</v>
      </c>
      <c r="B20" s="94"/>
      <c r="C20" s="19"/>
      <c r="D20" s="20"/>
      <c r="E20" s="20"/>
      <c r="F20" s="20"/>
      <c r="G20" s="20"/>
      <c r="H20" s="20"/>
      <c r="I20" s="27"/>
      <c r="J20" s="22"/>
      <c r="K20" s="20">
        <v>0</v>
      </c>
      <c r="L20" s="20">
        <v>0</v>
      </c>
      <c r="M20" s="20"/>
      <c r="N20" s="20"/>
      <c r="O20" s="20"/>
      <c r="P20" s="20"/>
      <c r="Q20" s="20"/>
      <c r="R20" s="15">
        <f t="shared" si="1"/>
        <v>0</v>
      </c>
      <c r="S20" s="23">
        <v>0</v>
      </c>
      <c r="T20" s="15"/>
      <c r="U20" s="15"/>
      <c r="V20" s="15"/>
      <c r="W20" s="15"/>
      <c r="X20" s="15"/>
      <c r="Y20" s="15"/>
    </row>
    <row r="21" spans="1:25" ht="18" customHeight="1">
      <c r="A21" s="15">
        <v>15</v>
      </c>
      <c r="B21" s="94"/>
      <c r="C21" s="19"/>
      <c r="D21" s="20"/>
      <c r="E21" s="20"/>
      <c r="F21" s="20"/>
      <c r="G21" s="20"/>
      <c r="H21" s="20"/>
      <c r="I21" s="27"/>
      <c r="J21" s="22"/>
      <c r="K21" s="20">
        <v>0</v>
      </c>
      <c r="L21" s="20">
        <v>0</v>
      </c>
      <c r="M21" s="20"/>
      <c r="N21" s="20"/>
      <c r="O21" s="20"/>
      <c r="P21" s="20"/>
      <c r="Q21" s="20"/>
      <c r="R21" s="15">
        <f t="shared" si="1"/>
        <v>0</v>
      </c>
      <c r="S21" s="23">
        <v>0</v>
      </c>
      <c r="T21" s="15"/>
      <c r="U21" s="15"/>
      <c r="V21" s="15"/>
      <c r="W21" s="15"/>
      <c r="X21" s="15"/>
      <c r="Y21" s="15"/>
    </row>
    <row r="22" spans="1:25" ht="18" customHeight="1">
      <c r="A22" s="15">
        <v>16</v>
      </c>
      <c r="B22" s="94"/>
      <c r="C22" s="19"/>
      <c r="D22" s="20"/>
      <c r="E22" s="20"/>
      <c r="F22" s="20"/>
      <c r="G22" s="20"/>
      <c r="H22" s="20"/>
      <c r="I22" s="27"/>
      <c r="J22" s="22"/>
      <c r="K22" s="20">
        <v>0</v>
      </c>
      <c r="L22" s="20">
        <v>0</v>
      </c>
      <c r="M22" s="20"/>
      <c r="N22" s="29"/>
      <c r="O22" s="20"/>
      <c r="P22" s="20"/>
      <c r="Q22" s="20"/>
      <c r="R22" s="15">
        <f t="shared" si="1"/>
        <v>0</v>
      </c>
      <c r="S22" s="23">
        <v>0</v>
      </c>
      <c r="T22" s="15"/>
      <c r="U22" s="15"/>
      <c r="V22" s="15"/>
      <c r="W22" s="15"/>
      <c r="X22" s="15"/>
      <c r="Y22" s="15"/>
    </row>
    <row r="23" spans="1:19" ht="18" customHeight="1">
      <c r="A23" s="95"/>
      <c r="B23" s="31"/>
      <c r="C23" s="32">
        <f>COUNTA(C7:C22)</f>
        <v>0</v>
      </c>
      <c r="D23" s="33"/>
      <c r="E23" s="222" t="s">
        <v>23</v>
      </c>
      <c r="F23" s="241"/>
      <c r="G23" s="241"/>
      <c r="H23" s="242"/>
      <c r="I23" s="230" t="s">
        <v>150</v>
      </c>
      <c r="J23" s="244"/>
      <c r="K23" s="239" t="s">
        <v>16</v>
      </c>
      <c r="L23" s="240"/>
      <c r="M23" s="241"/>
      <c r="N23" s="242"/>
      <c r="O23" s="34"/>
      <c r="P23" s="249">
        <v>0</v>
      </c>
      <c r="Q23" s="236"/>
      <c r="R23" s="36" t="s">
        <v>17</v>
      </c>
      <c r="S23" s="37">
        <f>SUM(O23)*P23</f>
        <v>0</v>
      </c>
    </row>
    <row r="24" spans="1:19" ht="18" customHeight="1">
      <c r="A24" s="96"/>
      <c r="B24" s="38"/>
      <c r="C24" s="57" t="s">
        <v>116</v>
      </c>
      <c r="D24" s="136">
        <v>0</v>
      </c>
      <c r="E24" s="222" t="s">
        <v>24</v>
      </c>
      <c r="F24" s="241"/>
      <c r="G24" s="241"/>
      <c r="H24" s="242"/>
      <c r="I24" s="248" t="s">
        <v>151</v>
      </c>
      <c r="J24" s="244"/>
      <c r="K24" s="239" t="s">
        <v>18</v>
      </c>
      <c r="L24" s="240"/>
      <c r="M24" s="241"/>
      <c r="N24" s="242"/>
      <c r="O24" s="34"/>
      <c r="P24" s="235" t="s">
        <v>19</v>
      </c>
      <c r="Q24" s="236"/>
      <c r="R24" s="40" t="s">
        <v>17</v>
      </c>
      <c r="S24" s="41">
        <f>O24*10000</f>
        <v>0</v>
      </c>
    </row>
    <row r="25" spans="1:19" ht="18" customHeight="1">
      <c r="A25" s="96"/>
      <c r="B25" s="38"/>
      <c r="C25" s="42"/>
      <c r="D25" s="43"/>
      <c r="E25" s="222" t="s">
        <v>25</v>
      </c>
      <c r="F25" s="241"/>
      <c r="G25" s="241"/>
      <c r="H25" s="242"/>
      <c r="I25" s="278">
        <v>0</v>
      </c>
      <c r="J25" s="229"/>
      <c r="K25" s="239" t="s">
        <v>36</v>
      </c>
      <c r="L25" s="240"/>
      <c r="M25" s="241"/>
      <c r="N25" s="242"/>
      <c r="O25" s="34"/>
      <c r="P25" s="235" t="s">
        <v>19</v>
      </c>
      <c r="Q25" s="236"/>
      <c r="R25" s="40" t="s">
        <v>17</v>
      </c>
      <c r="S25" s="41">
        <f>O25*10000</f>
        <v>0</v>
      </c>
    </row>
    <row r="26" spans="1:19" ht="18" customHeight="1">
      <c r="A26" s="97"/>
      <c r="B26" s="30"/>
      <c r="C26" s="44"/>
      <c r="D26" s="45"/>
      <c r="E26" s="222" t="s">
        <v>63</v>
      </c>
      <c r="F26" s="241"/>
      <c r="G26" s="241"/>
      <c r="H26" s="242"/>
      <c r="I26" s="237">
        <v>0</v>
      </c>
      <c r="J26" s="229"/>
      <c r="K26" s="239" t="s">
        <v>20</v>
      </c>
      <c r="L26" s="240"/>
      <c r="M26" s="241"/>
      <c r="N26" s="242"/>
      <c r="O26" s="34"/>
      <c r="P26" s="235" t="s">
        <v>19</v>
      </c>
      <c r="Q26" s="236"/>
      <c r="R26" s="40" t="s">
        <v>17</v>
      </c>
      <c r="S26" s="41">
        <f>O26*10000</f>
        <v>0</v>
      </c>
    </row>
    <row r="27" spans="1:19" ht="18" customHeight="1">
      <c r="A27" s="30"/>
      <c r="B27" s="30"/>
      <c r="C27" s="30"/>
      <c r="D27" s="30"/>
      <c r="E27" s="223" t="s">
        <v>27</v>
      </c>
      <c r="F27" s="233"/>
      <c r="G27" s="233"/>
      <c r="H27" s="233"/>
      <c r="I27" s="243" t="s">
        <v>152</v>
      </c>
      <c r="J27" s="244"/>
      <c r="K27" s="239" t="s">
        <v>35</v>
      </c>
      <c r="L27" s="240"/>
      <c r="M27" s="241"/>
      <c r="N27" s="242"/>
      <c r="O27" s="34"/>
      <c r="P27" s="235" t="s">
        <v>21</v>
      </c>
      <c r="Q27" s="236"/>
      <c r="R27" s="40" t="s">
        <v>17</v>
      </c>
      <c r="S27" s="41">
        <f>O27*50000</f>
        <v>0</v>
      </c>
    </row>
    <row r="28" spans="5:19" ht="18" customHeight="1">
      <c r="E28" s="246" t="s">
        <v>37</v>
      </c>
      <c r="F28" s="246"/>
      <c r="G28" s="246"/>
      <c r="H28" s="246"/>
      <c r="I28" s="243" t="s">
        <v>153</v>
      </c>
      <c r="J28" s="244"/>
      <c r="K28" s="239" t="s">
        <v>34</v>
      </c>
      <c r="L28" s="240"/>
      <c r="M28" s="241"/>
      <c r="N28" s="242"/>
      <c r="O28" s="34"/>
      <c r="P28" s="235" t="s">
        <v>21</v>
      </c>
      <c r="Q28" s="236"/>
      <c r="R28" s="48" t="s">
        <v>17</v>
      </c>
      <c r="S28" s="49">
        <f>O28*50000</f>
        <v>0</v>
      </c>
    </row>
    <row r="29" spans="11:19" ht="21.75" customHeight="1">
      <c r="K29" s="279" t="s">
        <v>154</v>
      </c>
      <c r="L29" s="280"/>
      <c r="M29" s="241"/>
      <c r="N29" s="241"/>
      <c r="O29" s="241"/>
      <c r="P29" s="241"/>
      <c r="Q29" s="242"/>
      <c r="R29" s="245">
        <f>SUM(S7:S28)</f>
        <v>0</v>
      </c>
      <c r="S29" s="246"/>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247" t="s">
        <v>76</v>
      </c>
      <c r="J33" s="231"/>
      <c r="K33" s="54"/>
      <c r="L33" s="53" t="s">
        <v>83</v>
      </c>
      <c r="M33" s="100" t="s">
        <v>77</v>
      </c>
      <c r="N33" s="53" t="s">
        <v>78</v>
      </c>
      <c r="O33" s="53" t="s">
        <v>79</v>
      </c>
      <c r="P33" s="53" t="s">
        <v>80</v>
      </c>
      <c r="Q33" s="53" t="s">
        <v>81</v>
      </c>
      <c r="R33" s="53" t="s">
        <v>82</v>
      </c>
    </row>
    <row r="34" spans="10:18" ht="18" customHeight="1">
      <c r="J34" s="101"/>
      <c r="K34" s="102"/>
      <c r="L34" s="57"/>
      <c r="M34" s="57"/>
      <c r="N34" s="57"/>
      <c r="O34" s="57"/>
      <c r="P34" s="57"/>
      <c r="Q34" s="57"/>
      <c r="R34" s="61">
        <f>(M34*3)+(N34)</f>
        <v>0</v>
      </c>
    </row>
    <row r="35" spans="9:18" ht="18" customHeight="1">
      <c r="I35" s="234" t="s">
        <v>88</v>
      </c>
      <c r="J35" s="234"/>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234" t="s">
        <v>96</v>
      </c>
      <c r="J37" s="234"/>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P23:Q23"/>
    <mergeCell ref="P24:Q24"/>
    <mergeCell ref="P25:Q25"/>
    <mergeCell ref="P26:Q26"/>
    <mergeCell ref="K26:N26"/>
    <mergeCell ref="I27:J27"/>
    <mergeCell ref="K27:N27"/>
    <mergeCell ref="R29:S29"/>
    <mergeCell ref="K29:Q29"/>
    <mergeCell ref="K28:N28"/>
    <mergeCell ref="P27:Q27"/>
    <mergeCell ref="P28:Q28"/>
    <mergeCell ref="I28:J28"/>
    <mergeCell ref="K23:N23"/>
    <mergeCell ref="I23:J23"/>
    <mergeCell ref="I24:J24"/>
    <mergeCell ref="I25:J25"/>
    <mergeCell ref="K25:N25"/>
    <mergeCell ref="K24:N24"/>
    <mergeCell ref="I37:J37"/>
    <mergeCell ref="I33:J33"/>
    <mergeCell ref="I35:J35"/>
    <mergeCell ref="E23:H23"/>
    <mergeCell ref="E24:H24"/>
    <mergeCell ref="E26:H26"/>
    <mergeCell ref="I26:J26"/>
    <mergeCell ref="E27:H27"/>
    <mergeCell ref="E25:H25"/>
    <mergeCell ref="E28:H28"/>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M55"/>
  <sheetViews>
    <sheetView zoomScale="75" zoomScaleNormal="75" workbookViewId="0" topLeftCell="A19">
      <selection activeCell="I10" sqref="I10"/>
    </sheetView>
  </sheetViews>
  <sheetFormatPr defaultColWidth="11.421875" defaultRowHeight="12.75"/>
  <cols>
    <col min="1" max="1" width="11.7109375" style="110" customWidth="1"/>
    <col min="2" max="2" width="30.57421875" style="51" customWidth="1"/>
    <col min="3" max="4" width="9.00390625" style="110" customWidth="1"/>
    <col min="5" max="5" width="5.140625" style="143" customWidth="1"/>
    <col min="6" max="6" width="1.7109375" style="143" customWidth="1"/>
    <col min="7" max="7" width="4.8515625" style="143" customWidth="1"/>
    <col min="8" max="8" width="12.28125" style="110" customWidth="1"/>
    <col min="9" max="9" width="12.421875" style="110" customWidth="1"/>
    <col min="10" max="10" width="12.140625" style="144" customWidth="1"/>
    <col min="11" max="12" width="14.8515625" style="145" customWidth="1"/>
    <col min="13" max="13" width="59.7109375" style="51" bestFit="1" customWidth="1"/>
    <col min="14" max="16384" width="8.8515625" style="51" customWidth="1"/>
  </cols>
  <sheetData>
    <row r="1" spans="1:13" s="13" customFormat="1" ht="18" customHeight="1">
      <c r="A1" s="170"/>
      <c r="B1" s="171"/>
      <c r="C1" s="170"/>
      <c r="D1" s="170"/>
      <c r="E1" s="173"/>
      <c r="F1" s="173"/>
      <c r="G1" s="173"/>
      <c r="H1" s="170"/>
      <c r="I1" s="170"/>
      <c r="J1" s="174"/>
      <c r="K1" s="170"/>
      <c r="L1" s="170"/>
      <c r="M1" s="171"/>
    </row>
    <row r="2" spans="1:13" s="13" customFormat="1" ht="18" customHeight="1">
      <c r="A2" s="170"/>
      <c r="B2" s="171"/>
      <c r="C2" s="170"/>
      <c r="D2" s="170"/>
      <c r="E2" s="173"/>
      <c r="F2" s="173"/>
      <c r="G2" s="173"/>
      <c r="H2" s="170"/>
      <c r="I2" s="170"/>
      <c r="J2" s="174"/>
      <c r="K2" s="170"/>
      <c r="L2" s="170"/>
      <c r="M2" s="171"/>
    </row>
    <row r="3" spans="1:13" s="13" customFormat="1" ht="18" customHeight="1">
      <c r="A3" s="170"/>
      <c r="B3" s="171"/>
      <c r="C3" s="170"/>
      <c r="D3" s="170"/>
      <c r="E3" s="173"/>
      <c r="F3" s="173"/>
      <c r="G3" s="173"/>
      <c r="H3" s="170"/>
      <c r="I3" s="170"/>
      <c r="J3" s="174"/>
      <c r="K3" s="170"/>
      <c r="L3" s="170"/>
      <c r="M3" s="171"/>
    </row>
    <row r="4" spans="1:13" s="13" customFormat="1" ht="18" customHeight="1">
      <c r="A4" s="170"/>
      <c r="B4" s="171"/>
      <c r="C4" s="170"/>
      <c r="D4" s="170"/>
      <c r="E4" s="173"/>
      <c r="F4" s="173"/>
      <c r="G4" s="173"/>
      <c r="H4" s="170"/>
      <c r="I4" s="170"/>
      <c r="J4" s="174"/>
      <c r="K4" s="170"/>
      <c r="L4" s="170"/>
      <c r="M4" s="171"/>
    </row>
    <row r="5" spans="1:13" s="13" customFormat="1" ht="22.5" customHeight="1">
      <c r="A5" s="120"/>
      <c r="B5" s="121">
        <f>COUNTA(B7:B47)</f>
        <v>38</v>
      </c>
      <c r="C5" s="120"/>
      <c r="D5" s="120"/>
      <c r="E5" s="122">
        <f>SUM(E7:E47)</f>
        <v>150</v>
      </c>
      <c r="F5" s="123"/>
      <c r="G5" s="122">
        <f>SUM(G7:G47)</f>
        <v>53</v>
      </c>
      <c r="H5" s="122">
        <f>SUM(H7:H47)</f>
        <v>79</v>
      </c>
      <c r="I5" s="122">
        <f>SUM(I7:I47)</f>
        <v>41</v>
      </c>
      <c r="J5" s="122">
        <f>SUM(J7:J47)</f>
        <v>2834000</v>
      </c>
      <c r="K5" s="122">
        <f>SUM(K7:K47)</f>
        <v>1760000</v>
      </c>
      <c r="L5" s="121"/>
      <c r="M5" s="124"/>
    </row>
    <row r="6" spans="1:13" s="131" customFormat="1" ht="48">
      <c r="A6" s="125" t="s">
        <v>71</v>
      </c>
      <c r="B6" s="126" t="s">
        <v>28</v>
      </c>
      <c r="C6" s="127" t="s">
        <v>73</v>
      </c>
      <c r="D6" s="127" t="s">
        <v>72</v>
      </c>
      <c r="E6" s="128" t="s">
        <v>29</v>
      </c>
      <c r="F6" s="128"/>
      <c r="G6" s="128"/>
      <c r="H6" s="127" t="s">
        <v>74</v>
      </c>
      <c r="I6" s="127" t="s">
        <v>75</v>
      </c>
      <c r="J6" s="129" t="s">
        <v>30</v>
      </c>
      <c r="K6" s="130" t="s">
        <v>31</v>
      </c>
      <c r="L6" s="130" t="s">
        <v>86</v>
      </c>
      <c r="M6" s="126" t="s">
        <v>32</v>
      </c>
    </row>
    <row r="7" spans="1:13" s="13" customFormat="1" ht="18.75" customHeight="1">
      <c r="A7" s="132">
        <v>37939</v>
      </c>
      <c r="B7" s="133" t="s">
        <v>157</v>
      </c>
      <c r="C7" s="47">
        <v>100</v>
      </c>
      <c r="D7" s="47">
        <v>100</v>
      </c>
      <c r="E7" s="134">
        <v>5</v>
      </c>
      <c r="F7" s="136"/>
      <c r="G7" s="134">
        <v>1</v>
      </c>
      <c r="H7" s="34">
        <v>1</v>
      </c>
      <c r="I7" s="47">
        <v>1</v>
      </c>
      <c r="J7" s="135">
        <v>35000</v>
      </c>
      <c r="K7" s="23">
        <v>70000</v>
      </c>
      <c r="L7" s="175" t="s">
        <v>158</v>
      </c>
      <c r="M7" s="19" t="s">
        <v>159</v>
      </c>
    </row>
    <row r="8" spans="1:13" s="13" customFormat="1" ht="18.75" customHeight="1">
      <c r="A8" s="132">
        <v>37972</v>
      </c>
      <c r="B8" s="133" t="s">
        <v>160</v>
      </c>
      <c r="C8" s="47">
        <v>106</v>
      </c>
      <c r="D8" s="47">
        <v>100</v>
      </c>
      <c r="E8" s="134">
        <v>6</v>
      </c>
      <c r="F8" s="136"/>
      <c r="G8" s="134">
        <v>0</v>
      </c>
      <c r="H8" s="34">
        <v>1</v>
      </c>
      <c r="I8" s="47">
        <v>0</v>
      </c>
      <c r="J8" s="135">
        <v>41000</v>
      </c>
      <c r="K8" s="23">
        <v>80000</v>
      </c>
      <c r="L8" s="175" t="s">
        <v>158</v>
      </c>
      <c r="M8" s="19" t="s">
        <v>161</v>
      </c>
    </row>
    <row r="9" spans="1:13" s="13" customFormat="1" ht="18.75" customHeight="1">
      <c r="A9" s="132">
        <v>37975</v>
      </c>
      <c r="B9" s="133" t="s">
        <v>162</v>
      </c>
      <c r="C9" s="47">
        <v>118</v>
      </c>
      <c r="D9" s="47">
        <v>100</v>
      </c>
      <c r="E9" s="134">
        <v>6</v>
      </c>
      <c r="F9" s="136"/>
      <c r="G9" s="134">
        <v>0</v>
      </c>
      <c r="H9" s="34">
        <v>4</v>
      </c>
      <c r="I9" s="47">
        <v>0</v>
      </c>
      <c r="J9" s="135">
        <v>46000</v>
      </c>
      <c r="K9" s="23">
        <v>80000</v>
      </c>
      <c r="L9" s="175" t="s">
        <v>158</v>
      </c>
      <c r="M9" s="19" t="s">
        <v>163</v>
      </c>
    </row>
    <row r="10" spans="1:13" s="13" customFormat="1" ht="18.75" customHeight="1">
      <c r="A10" s="132">
        <v>37991</v>
      </c>
      <c r="B10" s="19" t="s">
        <v>164</v>
      </c>
      <c r="C10" s="47">
        <v>134</v>
      </c>
      <c r="D10" s="47">
        <v>140</v>
      </c>
      <c r="E10" s="134">
        <v>2</v>
      </c>
      <c r="F10" s="136"/>
      <c r="G10" s="134">
        <v>3</v>
      </c>
      <c r="H10" s="47">
        <v>0</v>
      </c>
      <c r="I10" s="47">
        <v>1</v>
      </c>
      <c r="J10" s="135">
        <v>45000</v>
      </c>
      <c r="K10" s="23">
        <v>60000</v>
      </c>
      <c r="L10" s="175" t="s">
        <v>158</v>
      </c>
      <c r="M10" s="19" t="s">
        <v>165</v>
      </c>
    </row>
    <row r="11" spans="1:13" s="13" customFormat="1" ht="18.75" customHeight="1">
      <c r="A11" s="132">
        <v>38027</v>
      </c>
      <c r="B11" s="19" t="s">
        <v>166</v>
      </c>
      <c r="C11" s="47">
        <v>142</v>
      </c>
      <c r="D11" s="47">
        <v>136</v>
      </c>
      <c r="E11" s="134">
        <v>2</v>
      </c>
      <c r="F11" s="136"/>
      <c r="G11" s="134">
        <v>1</v>
      </c>
      <c r="H11" s="47">
        <v>2</v>
      </c>
      <c r="I11" s="47">
        <v>0</v>
      </c>
      <c r="J11" s="135">
        <v>54000</v>
      </c>
      <c r="K11" s="23">
        <v>50000</v>
      </c>
      <c r="L11" s="175" t="s">
        <v>158</v>
      </c>
      <c r="M11" s="19" t="s">
        <v>167</v>
      </c>
    </row>
    <row r="12" spans="1:13" s="13" customFormat="1" ht="18.75" customHeight="1">
      <c r="A12" s="132">
        <v>38107</v>
      </c>
      <c r="B12" s="19" t="s">
        <v>168</v>
      </c>
      <c r="C12" s="47">
        <v>150</v>
      </c>
      <c r="D12" s="47">
        <v>145</v>
      </c>
      <c r="E12" s="134">
        <v>3</v>
      </c>
      <c r="F12" s="136"/>
      <c r="G12" s="134">
        <v>2</v>
      </c>
      <c r="H12" s="47">
        <v>1</v>
      </c>
      <c r="I12" s="47">
        <v>0</v>
      </c>
      <c r="J12" s="135">
        <v>33000</v>
      </c>
      <c r="K12" s="23">
        <v>60000</v>
      </c>
      <c r="L12" s="175" t="s">
        <v>158</v>
      </c>
      <c r="M12" s="19" t="s">
        <v>169</v>
      </c>
    </row>
    <row r="13" spans="1:13" s="13" customFormat="1" ht="18.75" customHeight="1">
      <c r="A13" s="132">
        <v>38126</v>
      </c>
      <c r="B13" s="28" t="s">
        <v>168</v>
      </c>
      <c r="C13" s="47">
        <v>160</v>
      </c>
      <c r="D13" s="47">
        <v>149</v>
      </c>
      <c r="E13" s="136">
        <v>5</v>
      </c>
      <c r="F13" s="136"/>
      <c r="G13" s="136">
        <v>3</v>
      </c>
      <c r="H13" s="20">
        <v>3</v>
      </c>
      <c r="I13" s="20">
        <v>1</v>
      </c>
      <c r="J13" s="176">
        <v>39000</v>
      </c>
      <c r="K13" s="23">
        <v>50000</v>
      </c>
      <c r="L13" s="175" t="s">
        <v>158</v>
      </c>
      <c r="M13" s="28" t="s">
        <v>170</v>
      </c>
    </row>
    <row r="14" spans="1:13" s="13" customFormat="1" ht="18.75" customHeight="1">
      <c r="A14" s="132">
        <v>38134</v>
      </c>
      <c r="B14" s="28" t="s">
        <v>164</v>
      </c>
      <c r="C14" s="47">
        <v>166</v>
      </c>
      <c r="D14" s="47">
        <v>155</v>
      </c>
      <c r="E14" s="136">
        <v>1</v>
      </c>
      <c r="F14" s="136"/>
      <c r="G14" s="136">
        <v>2</v>
      </c>
      <c r="H14" s="20">
        <v>0</v>
      </c>
      <c r="I14" s="20">
        <v>1</v>
      </c>
      <c r="J14" s="176">
        <v>39000</v>
      </c>
      <c r="K14" s="23">
        <v>20000</v>
      </c>
      <c r="L14" s="175" t="s">
        <v>158</v>
      </c>
      <c r="M14" s="28" t="s">
        <v>171</v>
      </c>
    </row>
    <row r="15" spans="1:13" s="13" customFormat="1" ht="18.75" customHeight="1">
      <c r="A15" s="132">
        <v>38143</v>
      </c>
      <c r="B15" s="19" t="s">
        <v>172</v>
      </c>
      <c r="C15" s="47">
        <v>162</v>
      </c>
      <c r="D15" s="47">
        <v>155</v>
      </c>
      <c r="E15" s="134">
        <v>4</v>
      </c>
      <c r="F15" s="136"/>
      <c r="G15" s="134">
        <v>2</v>
      </c>
      <c r="H15" s="47">
        <v>2</v>
      </c>
      <c r="I15" s="47">
        <v>0</v>
      </c>
      <c r="J15" s="135">
        <v>39000</v>
      </c>
      <c r="K15" s="23">
        <v>30000</v>
      </c>
      <c r="L15" s="175" t="s">
        <v>173</v>
      </c>
      <c r="M15" s="19" t="s">
        <v>174</v>
      </c>
    </row>
    <row r="16" spans="1:13" s="13" customFormat="1" ht="18.75" customHeight="1">
      <c r="A16" s="132">
        <v>38153</v>
      </c>
      <c r="B16" s="19" t="s">
        <v>175</v>
      </c>
      <c r="C16" s="47">
        <v>168</v>
      </c>
      <c r="D16" s="47">
        <v>120</v>
      </c>
      <c r="E16" s="134">
        <v>3</v>
      </c>
      <c r="F16" s="136"/>
      <c r="G16" s="134">
        <v>1</v>
      </c>
      <c r="H16" s="47">
        <v>2</v>
      </c>
      <c r="I16" s="47">
        <v>0</v>
      </c>
      <c r="J16" s="135">
        <v>43000</v>
      </c>
      <c r="K16" s="23">
        <v>40000</v>
      </c>
      <c r="L16" s="175" t="s">
        <v>173</v>
      </c>
      <c r="M16" s="19" t="s">
        <v>176</v>
      </c>
    </row>
    <row r="17" spans="1:13" s="13" customFormat="1" ht="18.75" customHeight="1">
      <c r="A17" s="132">
        <v>38188</v>
      </c>
      <c r="B17" s="19" t="s">
        <v>177</v>
      </c>
      <c r="C17" s="47">
        <v>176</v>
      </c>
      <c r="D17" s="47">
        <v>120</v>
      </c>
      <c r="E17" s="134">
        <v>4</v>
      </c>
      <c r="F17" s="136"/>
      <c r="G17" s="134">
        <v>1</v>
      </c>
      <c r="H17" s="47">
        <v>3</v>
      </c>
      <c r="I17" s="47">
        <v>0</v>
      </c>
      <c r="J17" s="135">
        <v>34000</v>
      </c>
      <c r="K17" s="23">
        <v>60000</v>
      </c>
      <c r="L17" s="175" t="s">
        <v>173</v>
      </c>
      <c r="M17" s="19" t="s">
        <v>178</v>
      </c>
    </row>
    <row r="18" spans="1:13" s="13" customFormat="1" ht="18.75" customHeight="1">
      <c r="A18" s="132">
        <v>38211</v>
      </c>
      <c r="B18" s="19" t="s">
        <v>166</v>
      </c>
      <c r="C18" s="47">
        <v>186</v>
      </c>
      <c r="D18" s="47">
        <v>180</v>
      </c>
      <c r="E18" s="134">
        <v>3</v>
      </c>
      <c r="F18" s="136"/>
      <c r="G18" s="134">
        <v>3</v>
      </c>
      <c r="H18" s="47">
        <v>1</v>
      </c>
      <c r="I18" s="47">
        <v>1</v>
      </c>
      <c r="J18" s="135">
        <v>27000</v>
      </c>
      <c r="K18" s="23">
        <v>10000</v>
      </c>
      <c r="L18" s="175" t="s">
        <v>173</v>
      </c>
      <c r="M18" s="19" t="s">
        <v>179</v>
      </c>
    </row>
    <row r="19" spans="1:13" s="13" customFormat="1" ht="18.75" customHeight="1">
      <c r="A19" s="132">
        <v>38326</v>
      </c>
      <c r="B19" s="133" t="s">
        <v>168</v>
      </c>
      <c r="C19" s="39">
        <v>192</v>
      </c>
      <c r="D19" s="39">
        <v>186</v>
      </c>
      <c r="E19" s="137">
        <v>8</v>
      </c>
      <c r="F19" s="136"/>
      <c r="G19" s="138">
        <v>1</v>
      </c>
      <c r="H19" s="34">
        <v>1</v>
      </c>
      <c r="I19" s="47">
        <v>0</v>
      </c>
      <c r="J19" s="135">
        <v>46000</v>
      </c>
      <c r="K19" s="23">
        <v>20000</v>
      </c>
      <c r="L19" s="175" t="s">
        <v>173</v>
      </c>
      <c r="M19" s="19" t="s">
        <v>180</v>
      </c>
    </row>
    <row r="20" spans="1:13" s="13" customFormat="1" ht="18.75" customHeight="1">
      <c r="A20" s="132">
        <v>38334</v>
      </c>
      <c r="B20" s="133" t="s">
        <v>166</v>
      </c>
      <c r="C20" s="39">
        <v>190</v>
      </c>
      <c r="D20" s="39">
        <v>185</v>
      </c>
      <c r="E20" s="137">
        <v>5</v>
      </c>
      <c r="F20" s="136"/>
      <c r="G20" s="138">
        <v>3</v>
      </c>
      <c r="H20" s="34">
        <v>2</v>
      </c>
      <c r="I20" s="47">
        <v>1</v>
      </c>
      <c r="J20" s="135">
        <v>34000</v>
      </c>
      <c r="K20" s="23">
        <v>200000</v>
      </c>
      <c r="L20" s="175" t="s">
        <v>173</v>
      </c>
      <c r="M20" s="19" t="s">
        <v>181</v>
      </c>
    </row>
    <row r="21" spans="1:13" s="13" customFormat="1" ht="18.75" customHeight="1">
      <c r="A21" s="132">
        <v>38337</v>
      </c>
      <c r="B21" s="133" t="s">
        <v>182</v>
      </c>
      <c r="C21" s="39">
        <v>204</v>
      </c>
      <c r="D21" s="39">
        <v>100</v>
      </c>
      <c r="E21" s="137">
        <v>4</v>
      </c>
      <c r="F21" s="134" t="s">
        <v>33</v>
      </c>
      <c r="G21" s="138">
        <v>1</v>
      </c>
      <c r="H21" s="34">
        <v>1</v>
      </c>
      <c r="I21" s="47">
        <v>0</v>
      </c>
      <c r="J21" s="135">
        <v>51000</v>
      </c>
      <c r="K21" s="23">
        <v>0</v>
      </c>
      <c r="L21" s="23" t="s">
        <v>183</v>
      </c>
      <c r="M21" s="19" t="s">
        <v>184</v>
      </c>
    </row>
    <row r="22" spans="1:13" s="13" customFormat="1" ht="18.75" customHeight="1">
      <c r="A22" s="132">
        <v>38349</v>
      </c>
      <c r="B22" s="133" t="s">
        <v>164</v>
      </c>
      <c r="C22" s="39">
        <v>208</v>
      </c>
      <c r="D22" s="39">
        <v>186</v>
      </c>
      <c r="E22" s="137">
        <v>2</v>
      </c>
      <c r="F22" s="134" t="s">
        <v>33</v>
      </c>
      <c r="G22" s="138">
        <v>2</v>
      </c>
      <c r="H22" s="34">
        <v>1</v>
      </c>
      <c r="I22" s="47">
        <v>0</v>
      </c>
      <c r="J22" s="135">
        <v>105000</v>
      </c>
      <c r="K22" s="23">
        <v>30000</v>
      </c>
      <c r="L22" s="23" t="s">
        <v>183</v>
      </c>
      <c r="M22" s="19" t="s">
        <v>185</v>
      </c>
    </row>
    <row r="23" spans="1:13" s="13" customFormat="1" ht="18.75" customHeight="1">
      <c r="A23" s="132">
        <v>38362</v>
      </c>
      <c r="B23" s="133" t="s">
        <v>177</v>
      </c>
      <c r="C23" s="39">
        <v>214</v>
      </c>
      <c r="D23" s="39">
        <v>140</v>
      </c>
      <c r="E23" s="137">
        <v>4</v>
      </c>
      <c r="F23" s="134" t="s">
        <v>33</v>
      </c>
      <c r="G23" s="138">
        <v>1</v>
      </c>
      <c r="H23" s="34">
        <v>1</v>
      </c>
      <c r="I23" s="47">
        <v>0</v>
      </c>
      <c r="J23" s="135">
        <v>65000</v>
      </c>
      <c r="K23" s="23">
        <v>30000</v>
      </c>
      <c r="L23" s="23" t="s">
        <v>183</v>
      </c>
      <c r="M23" s="19" t="s">
        <v>186</v>
      </c>
    </row>
    <row r="24" spans="1:13" s="13" customFormat="1" ht="18.75" customHeight="1">
      <c r="A24" s="132">
        <v>38397</v>
      </c>
      <c r="B24" s="133" t="s">
        <v>168</v>
      </c>
      <c r="C24" s="39">
        <v>220</v>
      </c>
      <c r="D24" s="39">
        <v>194</v>
      </c>
      <c r="E24" s="137">
        <v>4</v>
      </c>
      <c r="F24" s="134" t="s">
        <v>33</v>
      </c>
      <c r="G24" s="138">
        <v>4</v>
      </c>
      <c r="H24" s="34">
        <v>0</v>
      </c>
      <c r="I24" s="47">
        <v>1</v>
      </c>
      <c r="J24" s="135">
        <v>65000</v>
      </c>
      <c r="K24" s="23">
        <v>30000</v>
      </c>
      <c r="L24" s="23" t="s">
        <v>183</v>
      </c>
      <c r="M24" s="19" t="s">
        <v>187</v>
      </c>
    </row>
    <row r="25" spans="1:13" s="13" customFormat="1" ht="18.75" customHeight="1">
      <c r="A25" s="132">
        <v>38404</v>
      </c>
      <c r="B25" s="133" t="s">
        <v>188</v>
      </c>
      <c r="C25" s="39">
        <v>228</v>
      </c>
      <c r="D25" s="39">
        <v>100</v>
      </c>
      <c r="E25" s="137">
        <v>4</v>
      </c>
      <c r="F25" s="134" t="s">
        <v>33</v>
      </c>
      <c r="G25" s="138">
        <v>2</v>
      </c>
      <c r="H25" s="34">
        <v>4</v>
      </c>
      <c r="I25" s="47">
        <v>0</v>
      </c>
      <c r="J25" s="135">
        <v>65000</v>
      </c>
      <c r="K25" s="23">
        <v>40000</v>
      </c>
      <c r="L25" s="23" t="s">
        <v>183</v>
      </c>
      <c r="M25" s="19" t="s">
        <v>189</v>
      </c>
    </row>
    <row r="26" spans="1:13" s="13" customFormat="1" ht="18.75" customHeight="1">
      <c r="A26" s="132">
        <v>38439</v>
      </c>
      <c r="B26" s="133" t="s">
        <v>190</v>
      </c>
      <c r="C26" s="39">
        <v>238</v>
      </c>
      <c r="D26" s="39">
        <v>105</v>
      </c>
      <c r="E26" s="137">
        <v>5</v>
      </c>
      <c r="F26" s="134" t="s">
        <v>33</v>
      </c>
      <c r="G26" s="138">
        <v>1</v>
      </c>
      <c r="H26" s="34">
        <v>1</v>
      </c>
      <c r="I26" s="47">
        <v>0</v>
      </c>
      <c r="J26" s="135">
        <v>70000</v>
      </c>
      <c r="K26" s="23">
        <v>10000</v>
      </c>
      <c r="L26" s="23" t="s">
        <v>183</v>
      </c>
      <c r="M26" s="19" t="s">
        <v>191</v>
      </c>
    </row>
    <row r="27" spans="1:13" s="13" customFormat="1" ht="18.75" customHeight="1">
      <c r="A27" s="132">
        <v>38452</v>
      </c>
      <c r="B27" s="133" t="s">
        <v>188</v>
      </c>
      <c r="C27" s="39">
        <v>244</v>
      </c>
      <c r="D27" s="39">
        <v>143</v>
      </c>
      <c r="E27" s="137">
        <v>4</v>
      </c>
      <c r="F27" s="134" t="s">
        <v>33</v>
      </c>
      <c r="G27" s="138">
        <v>1</v>
      </c>
      <c r="H27" s="34">
        <v>0</v>
      </c>
      <c r="I27" s="47">
        <v>0</v>
      </c>
      <c r="J27" s="135">
        <v>84000</v>
      </c>
      <c r="K27" s="23">
        <v>30000</v>
      </c>
      <c r="L27" s="23" t="s">
        <v>183</v>
      </c>
      <c r="M27" s="19" t="s">
        <v>192</v>
      </c>
    </row>
    <row r="28" spans="1:13" s="13" customFormat="1" ht="18.75" customHeight="1">
      <c r="A28" s="132">
        <v>38501</v>
      </c>
      <c r="B28" s="133" t="s">
        <v>182</v>
      </c>
      <c r="C28" s="39">
        <v>252</v>
      </c>
      <c r="D28" s="39">
        <v>189</v>
      </c>
      <c r="E28" s="137">
        <v>2</v>
      </c>
      <c r="F28" s="134" t="s">
        <v>33</v>
      </c>
      <c r="G28" s="138">
        <v>1</v>
      </c>
      <c r="H28" s="34">
        <v>2</v>
      </c>
      <c r="I28" s="47">
        <v>0</v>
      </c>
      <c r="J28" s="135">
        <v>75000</v>
      </c>
      <c r="K28" s="23">
        <v>0</v>
      </c>
      <c r="L28" s="23" t="s">
        <v>158</v>
      </c>
      <c r="M28" s="19" t="s">
        <v>193</v>
      </c>
    </row>
    <row r="29" spans="1:13" s="13" customFormat="1" ht="18.75" customHeight="1">
      <c r="A29" s="132">
        <v>38503</v>
      </c>
      <c r="B29" s="133" t="s">
        <v>157</v>
      </c>
      <c r="C29" s="39">
        <v>258</v>
      </c>
      <c r="D29" s="39">
        <v>158</v>
      </c>
      <c r="E29" s="137">
        <v>4</v>
      </c>
      <c r="F29" s="134" t="s">
        <v>33</v>
      </c>
      <c r="G29" s="138">
        <v>3</v>
      </c>
      <c r="H29" s="34">
        <v>0</v>
      </c>
      <c r="I29" s="47">
        <v>1</v>
      </c>
      <c r="J29" s="135">
        <v>73000</v>
      </c>
      <c r="K29" s="23">
        <v>0</v>
      </c>
      <c r="L29" s="23" t="s">
        <v>158</v>
      </c>
      <c r="M29" s="19" t="s">
        <v>194</v>
      </c>
    </row>
    <row r="30" spans="1:13" s="13" customFormat="1" ht="18.75" customHeight="1">
      <c r="A30" s="132">
        <v>38509</v>
      </c>
      <c r="B30" s="133" t="s">
        <v>195</v>
      </c>
      <c r="C30" s="39">
        <v>264</v>
      </c>
      <c r="D30" s="39">
        <v>140</v>
      </c>
      <c r="E30" s="137">
        <v>4</v>
      </c>
      <c r="F30" s="134" t="s">
        <v>33</v>
      </c>
      <c r="G30" s="138">
        <v>0</v>
      </c>
      <c r="H30" s="34">
        <v>2</v>
      </c>
      <c r="I30" s="47">
        <v>0</v>
      </c>
      <c r="J30" s="135">
        <v>86000</v>
      </c>
      <c r="K30" s="23">
        <v>0</v>
      </c>
      <c r="L30" s="23" t="s">
        <v>158</v>
      </c>
      <c r="M30" s="19" t="s">
        <v>196</v>
      </c>
    </row>
    <row r="31" spans="1:13" s="13" customFormat="1" ht="18.75" customHeight="1">
      <c r="A31" s="132">
        <v>38559</v>
      </c>
      <c r="B31" s="133" t="s">
        <v>168</v>
      </c>
      <c r="C31" s="39">
        <v>268</v>
      </c>
      <c r="D31" s="39">
        <v>261</v>
      </c>
      <c r="E31" s="137">
        <v>3</v>
      </c>
      <c r="F31" s="134" t="s">
        <v>33</v>
      </c>
      <c r="G31" s="138">
        <v>1</v>
      </c>
      <c r="H31" s="34">
        <v>3</v>
      </c>
      <c r="I31" s="47">
        <v>2</v>
      </c>
      <c r="J31" s="135">
        <v>101000</v>
      </c>
      <c r="K31" s="23">
        <v>40000</v>
      </c>
      <c r="L31" s="23" t="s">
        <v>158</v>
      </c>
      <c r="M31" s="19" t="s">
        <v>197</v>
      </c>
    </row>
    <row r="32" spans="1:13" s="13" customFormat="1" ht="18.75" customHeight="1">
      <c r="A32" s="132">
        <v>38559</v>
      </c>
      <c r="B32" s="133" t="s">
        <v>182</v>
      </c>
      <c r="C32" s="39">
        <v>258</v>
      </c>
      <c r="D32" s="39">
        <v>186</v>
      </c>
      <c r="E32" s="137">
        <v>2</v>
      </c>
      <c r="F32" s="134" t="s">
        <v>33</v>
      </c>
      <c r="G32" s="138">
        <v>0</v>
      </c>
      <c r="H32" s="34">
        <v>0</v>
      </c>
      <c r="I32" s="47">
        <v>1</v>
      </c>
      <c r="J32" s="135">
        <v>102000</v>
      </c>
      <c r="K32" s="23">
        <v>390000</v>
      </c>
      <c r="L32" s="23" t="s">
        <v>158</v>
      </c>
      <c r="M32" s="177" t="s">
        <v>198</v>
      </c>
    </row>
    <row r="33" spans="1:13" s="13" customFormat="1" ht="18.75" customHeight="1">
      <c r="A33" s="132">
        <v>38594</v>
      </c>
      <c r="B33" s="133" t="s">
        <v>199</v>
      </c>
      <c r="C33" s="39">
        <v>298</v>
      </c>
      <c r="D33" s="39">
        <v>114</v>
      </c>
      <c r="E33" s="137">
        <v>4</v>
      </c>
      <c r="F33" s="134" t="s">
        <v>33</v>
      </c>
      <c r="G33" s="138">
        <v>0</v>
      </c>
      <c r="H33" s="34">
        <v>5</v>
      </c>
      <c r="I33" s="47">
        <v>1</v>
      </c>
      <c r="J33" s="135">
        <v>82000</v>
      </c>
      <c r="K33" s="23">
        <v>70000</v>
      </c>
      <c r="L33" s="23" t="s">
        <v>183</v>
      </c>
      <c r="M33" s="19" t="s">
        <v>200</v>
      </c>
    </row>
    <row r="34" spans="1:13" s="13" customFormat="1" ht="18.75" customHeight="1">
      <c r="A34" s="132">
        <v>38790</v>
      </c>
      <c r="B34" s="133" t="s">
        <v>201</v>
      </c>
      <c r="C34" s="39">
        <v>312</v>
      </c>
      <c r="D34" s="39">
        <v>186</v>
      </c>
      <c r="E34" s="137">
        <v>3</v>
      </c>
      <c r="F34" s="134" t="s">
        <v>33</v>
      </c>
      <c r="G34" s="138">
        <v>0</v>
      </c>
      <c r="H34" s="34">
        <v>1</v>
      </c>
      <c r="I34" s="47">
        <v>1</v>
      </c>
      <c r="J34" s="135">
        <v>118000</v>
      </c>
      <c r="K34" s="23">
        <v>30000</v>
      </c>
      <c r="L34" s="23" t="s">
        <v>158</v>
      </c>
      <c r="M34" s="19" t="s">
        <v>202</v>
      </c>
    </row>
    <row r="35" spans="1:13" s="13" customFormat="1" ht="18.75" customHeight="1">
      <c r="A35" s="132">
        <v>38796</v>
      </c>
      <c r="B35" s="133" t="s">
        <v>203</v>
      </c>
      <c r="C35" s="39">
        <v>316</v>
      </c>
      <c r="D35" s="39">
        <v>186</v>
      </c>
      <c r="E35" s="137">
        <v>4</v>
      </c>
      <c r="F35" s="134" t="s">
        <v>33</v>
      </c>
      <c r="G35" s="138">
        <v>1</v>
      </c>
      <c r="H35" s="34">
        <v>3</v>
      </c>
      <c r="I35" s="47">
        <v>3</v>
      </c>
      <c r="J35" s="135">
        <v>93000</v>
      </c>
      <c r="K35" s="23">
        <v>20000</v>
      </c>
      <c r="L35" s="23" t="s">
        <v>158</v>
      </c>
      <c r="M35" s="19" t="s">
        <v>204</v>
      </c>
    </row>
    <row r="36" spans="1:13" s="13" customFormat="1" ht="18.75" customHeight="1">
      <c r="A36" s="132">
        <v>38884</v>
      </c>
      <c r="B36" s="133" t="s">
        <v>182</v>
      </c>
      <c r="C36" s="39">
        <v>318</v>
      </c>
      <c r="D36" s="39">
        <v>226</v>
      </c>
      <c r="E36" s="137">
        <v>3</v>
      </c>
      <c r="F36" s="134" t="s">
        <v>33</v>
      </c>
      <c r="G36" s="138">
        <v>2</v>
      </c>
      <c r="H36" s="34">
        <v>0</v>
      </c>
      <c r="I36" s="47">
        <v>2</v>
      </c>
      <c r="J36" s="135">
        <v>116000</v>
      </c>
      <c r="K36" s="23">
        <v>20000</v>
      </c>
      <c r="L36" s="23" t="s">
        <v>158</v>
      </c>
      <c r="M36" s="19" t="s">
        <v>205</v>
      </c>
    </row>
    <row r="37" spans="1:13" s="13" customFormat="1" ht="18.75" customHeight="1">
      <c r="A37" s="132">
        <v>38897</v>
      </c>
      <c r="B37" s="133" t="s">
        <v>201</v>
      </c>
      <c r="C37" s="39">
        <v>306</v>
      </c>
      <c r="D37" s="39">
        <v>206</v>
      </c>
      <c r="E37" s="137">
        <v>3</v>
      </c>
      <c r="F37" s="134" t="s">
        <v>33</v>
      </c>
      <c r="G37" s="138">
        <v>2</v>
      </c>
      <c r="H37" s="34">
        <v>0</v>
      </c>
      <c r="I37" s="47">
        <v>2</v>
      </c>
      <c r="J37" s="135">
        <v>107000</v>
      </c>
      <c r="K37" s="23">
        <v>60000</v>
      </c>
      <c r="L37" s="23" t="s">
        <v>158</v>
      </c>
      <c r="M37" s="19" t="s">
        <v>206</v>
      </c>
    </row>
    <row r="38" spans="1:13" s="13" customFormat="1" ht="18.75" customHeight="1">
      <c r="A38" s="132">
        <v>39458</v>
      </c>
      <c r="B38" s="133" t="s">
        <v>235</v>
      </c>
      <c r="C38" s="39">
        <v>414</v>
      </c>
      <c r="D38" s="39"/>
      <c r="E38" s="137">
        <v>4</v>
      </c>
      <c r="F38" s="134" t="s">
        <v>33</v>
      </c>
      <c r="G38" s="138">
        <v>0</v>
      </c>
      <c r="H38" s="34">
        <v>1</v>
      </c>
      <c r="I38" s="47">
        <v>2</v>
      </c>
      <c r="J38" s="135">
        <v>117000</v>
      </c>
      <c r="K38" s="23">
        <v>30000</v>
      </c>
      <c r="L38" s="23" t="s">
        <v>183</v>
      </c>
      <c r="M38" s="19" t="s">
        <v>236</v>
      </c>
    </row>
    <row r="39" spans="1:13" s="13" customFormat="1" ht="18.75" customHeight="1">
      <c r="A39" s="132">
        <v>39588</v>
      </c>
      <c r="B39" s="133" t="s">
        <v>201</v>
      </c>
      <c r="C39" s="39">
        <v>421</v>
      </c>
      <c r="D39" s="39"/>
      <c r="E39" s="137">
        <v>4</v>
      </c>
      <c r="F39" s="134" t="s">
        <v>33</v>
      </c>
      <c r="G39" s="138">
        <v>1</v>
      </c>
      <c r="H39" s="34">
        <v>0</v>
      </c>
      <c r="I39" s="47">
        <v>2</v>
      </c>
      <c r="J39" s="135">
        <v>115000</v>
      </c>
      <c r="K39" s="23">
        <v>20000</v>
      </c>
      <c r="L39" s="23" t="s">
        <v>183</v>
      </c>
      <c r="M39" s="19" t="s">
        <v>238</v>
      </c>
    </row>
    <row r="40" spans="1:13" s="13" customFormat="1" ht="18.75" customHeight="1">
      <c r="A40" s="132">
        <v>39622</v>
      </c>
      <c r="B40" s="133" t="s">
        <v>244</v>
      </c>
      <c r="C40" s="39">
        <v>421</v>
      </c>
      <c r="D40" s="39">
        <v>153</v>
      </c>
      <c r="E40" s="137">
        <v>6</v>
      </c>
      <c r="F40" s="134" t="s">
        <v>33</v>
      </c>
      <c r="G40" s="138">
        <v>1</v>
      </c>
      <c r="H40" s="34">
        <v>4</v>
      </c>
      <c r="I40" s="47">
        <v>4</v>
      </c>
      <c r="J40" s="135">
        <v>97000</v>
      </c>
      <c r="K40" s="23">
        <v>10000</v>
      </c>
      <c r="L40" s="23" t="s">
        <v>183</v>
      </c>
      <c r="M40" s="19" t="s">
        <v>245</v>
      </c>
    </row>
    <row r="41" spans="1:13" s="13" customFormat="1" ht="18.75" customHeight="1">
      <c r="A41" s="132">
        <v>39840</v>
      </c>
      <c r="B41" s="133" t="s">
        <v>201</v>
      </c>
      <c r="C41" s="39">
        <v>443</v>
      </c>
      <c r="D41" s="39"/>
      <c r="E41" s="137">
        <v>6</v>
      </c>
      <c r="F41" s="134" t="s">
        <v>33</v>
      </c>
      <c r="G41" s="138">
        <v>0</v>
      </c>
      <c r="H41" s="34">
        <v>8</v>
      </c>
      <c r="I41" s="47">
        <v>3</v>
      </c>
      <c r="J41" s="135">
        <v>111000</v>
      </c>
      <c r="K41" s="23">
        <v>10000</v>
      </c>
      <c r="L41" s="23" t="s">
        <v>183</v>
      </c>
      <c r="M41" s="19" t="s">
        <v>251</v>
      </c>
    </row>
    <row r="42" spans="1:13" s="13" customFormat="1" ht="18.75" customHeight="1">
      <c r="A42" s="132">
        <v>39854</v>
      </c>
      <c r="B42" s="133" t="s">
        <v>252</v>
      </c>
      <c r="C42" s="39">
        <v>434</v>
      </c>
      <c r="D42" s="39"/>
      <c r="E42" s="137">
        <v>5</v>
      </c>
      <c r="F42" s="134" t="s">
        <v>33</v>
      </c>
      <c r="G42" s="138">
        <v>1</v>
      </c>
      <c r="H42" s="34">
        <v>5</v>
      </c>
      <c r="I42" s="47">
        <v>1</v>
      </c>
      <c r="J42" s="135">
        <v>141000</v>
      </c>
      <c r="K42" s="23">
        <v>20000</v>
      </c>
      <c r="L42" s="23" t="s">
        <v>183</v>
      </c>
      <c r="M42" s="19" t="s">
        <v>253</v>
      </c>
    </row>
    <row r="43" spans="1:13" s="13" customFormat="1" ht="18.75" customHeight="1">
      <c r="A43" s="132">
        <v>39862</v>
      </c>
      <c r="B43" s="133" t="s">
        <v>199</v>
      </c>
      <c r="C43" s="39">
        <v>464</v>
      </c>
      <c r="D43" s="39"/>
      <c r="E43" s="137">
        <v>5</v>
      </c>
      <c r="F43" s="134" t="s">
        <v>33</v>
      </c>
      <c r="G43" s="138">
        <v>3</v>
      </c>
      <c r="H43" s="34">
        <v>8</v>
      </c>
      <c r="I43" s="47">
        <v>6</v>
      </c>
      <c r="J43" s="135">
        <v>118000</v>
      </c>
      <c r="K43" s="23">
        <v>10000</v>
      </c>
      <c r="L43" s="23" t="s">
        <v>183</v>
      </c>
      <c r="M43" s="19" t="s">
        <v>256</v>
      </c>
    </row>
    <row r="44" spans="1:13" s="13" customFormat="1" ht="18.75" customHeight="1">
      <c r="A44" s="132">
        <v>39869</v>
      </c>
      <c r="B44" s="133" t="s">
        <v>177</v>
      </c>
      <c r="C44" s="39">
        <v>458</v>
      </c>
      <c r="D44" s="39"/>
      <c r="E44" s="137">
        <v>4</v>
      </c>
      <c r="F44" s="134" t="s">
        <v>33</v>
      </c>
      <c r="G44" s="138">
        <v>2</v>
      </c>
      <c r="H44" s="34">
        <v>6</v>
      </c>
      <c r="I44" s="47">
        <v>3</v>
      </c>
      <c r="J44" s="135">
        <v>122000</v>
      </c>
      <c r="K44" s="23">
        <v>30000</v>
      </c>
      <c r="L44" s="23" t="s">
        <v>183</v>
      </c>
      <c r="M44" s="19" t="s">
        <v>261</v>
      </c>
    </row>
    <row r="45" spans="1:13" s="13" customFormat="1" ht="18.75" customHeight="1">
      <c r="A45" s="132"/>
      <c r="B45" s="133"/>
      <c r="C45" s="39"/>
      <c r="D45" s="39"/>
      <c r="E45" s="137"/>
      <c r="F45" s="134" t="s">
        <v>33</v>
      </c>
      <c r="G45" s="138"/>
      <c r="H45" s="34"/>
      <c r="I45" s="47"/>
      <c r="J45" s="135"/>
      <c r="K45" s="23">
        <v>0</v>
      </c>
      <c r="L45" s="23"/>
      <c r="M45" s="19"/>
    </row>
    <row r="46" spans="1:13" s="13" customFormat="1" ht="18.75" customHeight="1">
      <c r="A46" s="132"/>
      <c r="B46" s="133"/>
      <c r="C46" s="39"/>
      <c r="D46" s="39"/>
      <c r="E46" s="137"/>
      <c r="F46" s="134" t="s">
        <v>33</v>
      </c>
      <c r="G46" s="138"/>
      <c r="H46" s="34"/>
      <c r="I46" s="47"/>
      <c r="J46" s="135"/>
      <c r="K46" s="23">
        <v>0</v>
      </c>
      <c r="L46" s="23"/>
      <c r="M46" s="19"/>
    </row>
    <row r="47" spans="1:13" s="13" customFormat="1" ht="18.75" customHeight="1">
      <c r="A47" s="132"/>
      <c r="B47" s="19"/>
      <c r="C47" s="47"/>
      <c r="D47" s="47"/>
      <c r="E47" s="134"/>
      <c r="F47" s="134" t="s">
        <v>33</v>
      </c>
      <c r="G47" s="134"/>
      <c r="H47" s="47"/>
      <c r="I47" s="47"/>
      <c r="J47" s="135"/>
      <c r="K47" s="23">
        <v>0</v>
      </c>
      <c r="L47" s="23"/>
      <c r="M47" s="19"/>
    </row>
    <row r="48" spans="1:13" ht="12.75">
      <c r="A48" s="139"/>
      <c r="B48" s="50"/>
      <c r="C48" s="139"/>
      <c r="D48" s="139"/>
      <c r="E48" s="140"/>
      <c r="F48" s="140"/>
      <c r="G48" s="140"/>
      <c r="H48" s="139"/>
      <c r="I48" s="139"/>
      <c r="J48" s="141"/>
      <c r="K48" s="142"/>
      <c r="L48" s="142"/>
      <c r="M48" s="50"/>
    </row>
    <row r="49" spans="1:13" ht="12.75">
      <c r="A49" s="139"/>
      <c r="B49" s="50"/>
      <c r="C49" s="139"/>
      <c r="D49" s="139"/>
      <c r="E49" s="140"/>
      <c r="F49" s="140"/>
      <c r="G49" s="140"/>
      <c r="H49" s="139"/>
      <c r="I49" s="139"/>
      <c r="J49" s="141"/>
      <c r="K49" s="142"/>
      <c r="L49" s="142"/>
      <c r="M49" s="50"/>
    </row>
    <row r="50" spans="1:13" ht="12.75">
      <c r="A50" s="139"/>
      <c r="B50" s="50"/>
      <c r="C50" s="139"/>
      <c r="D50" s="139"/>
      <c r="E50" s="140"/>
      <c r="F50" s="140"/>
      <c r="G50" s="140"/>
      <c r="H50" s="139"/>
      <c r="I50" s="139"/>
      <c r="J50" s="141"/>
      <c r="K50" s="142"/>
      <c r="L50" s="142"/>
      <c r="M50" s="50"/>
    </row>
    <row r="51" spans="1:13" ht="12.75">
      <c r="A51" s="139"/>
      <c r="B51" s="50"/>
      <c r="C51" s="139"/>
      <c r="D51" s="139"/>
      <c r="E51" s="140"/>
      <c r="F51" s="140"/>
      <c r="G51" s="140"/>
      <c r="H51" s="139"/>
      <c r="I51" s="139"/>
      <c r="J51" s="141"/>
      <c r="K51" s="142"/>
      <c r="L51" s="142"/>
      <c r="M51" s="50"/>
    </row>
    <row r="52" spans="1:13" ht="12.75">
      <c r="A52" s="139"/>
      <c r="B52" s="50"/>
      <c r="C52" s="139"/>
      <c r="D52" s="139"/>
      <c r="E52" s="140"/>
      <c r="F52" s="140"/>
      <c r="G52" s="140"/>
      <c r="H52" s="139"/>
      <c r="I52" s="139"/>
      <c r="J52" s="141"/>
      <c r="K52" s="142"/>
      <c r="L52" s="142"/>
      <c r="M52" s="50"/>
    </row>
    <row r="53" spans="1:13" ht="12.75">
      <c r="A53" s="139"/>
      <c r="B53" s="50"/>
      <c r="C53" s="139"/>
      <c r="D53" s="139"/>
      <c r="E53" s="140"/>
      <c r="F53" s="140"/>
      <c r="G53" s="140"/>
      <c r="H53" s="139"/>
      <c r="I53" s="139"/>
      <c r="J53" s="141"/>
      <c r="K53" s="142"/>
      <c r="L53" s="142"/>
      <c r="M53" s="50"/>
    </row>
    <row r="54" spans="1:13" ht="12.75">
      <c r="A54" s="139"/>
      <c r="B54" s="50"/>
      <c r="C54" s="139"/>
      <c r="D54" s="139"/>
      <c r="E54" s="140"/>
      <c r="F54" s="140"/>
      <c r="G54" s="140"/>
      <c r="H54" s="139"/>
      <c r="I54" s="139"/>
      <c r="J54" s="141"/>
      <c r="K54" s="142"/>
      <c r="L54" s="142"/>
      <c r="M54" s="50"/>
    </row>
    <row r="55" spans="1:13" ht="7.5" customHeight="1">
      <c r="A55" s="139"/>
      <c r="B55" s="50"/>
      <c r="C55" s="139"/>
      <c r="D55" s="139"/>
      <c r="E55" s="140"/>
      <c r="F55" s="140"/>
      <c r="G55" s="140"/>
      <c r="H55" s="139"/>
      <c r="I55" s="139"/>
      <c r="J55" s="141"/>
      <c r="K55" s="142"/>
      <c r="L55" s="142"/>
      <c r="M55" s="50"/>
    </row>
  </sheetData>
  <printOptions horizontalCentered="1" verticalCentered="1"/>
  <pageMargins left="0" right="0.55" top="0" bottom="0" header="0.5118110236220472" footer="0.5118110236220472"/>
  <pageSetup fitToHeight="1" fitToWidth="1" horizontalDpi="360" verticalDpi="360" orientation="landscape" paperSize="9" scale="63" r:id="rId2"/>
  <drawing r:id="rId1"/>
</worksheet>
</file>

<file path=xl/worksheets/sheet5.xml><?xml version="1.0" encoding="utf-8"?>
<worksheet xmlns="http://schemas.openxmlformats.org/spreadsheetml/2006/main" xmlns:r="http://schemas.openxmlformats.org/officeDocument/2006/relationships">
  <sheetPr codeName="Tabelle1">
    <pageSetUpPr fitToPage="1"/>
  </sheetPr>
  <dimension ref="A1:Z28"/>
  <sheetViews>
    <sheetView workbookViewId="0" topLeftCell="A1">
      <selection activeCell="S7" sqref="S7"/>
    </sheetView>
  </sheetViews>
  <sheetFormatPr defaultColWidth="11.421875" defaultRowHeight="12.75"/>
  <cols>
    <col min="1" max="1" width="4.00390625" style="51" bestFit="1" customWidth="1"/>
    <col min="2" max="2" width="2.57421875" style="51" hidden="1" customWidth="1"/>
    <col min="3" max="3" width="24.28125" style="51" customWidth="1"/>
    <col min="4" max="4" width="11.421875" style="51" customWidth="1"/>
    <col min="5" max="5" width="3.28125" style="51" customWidth="1"/>
    <col min="6" max="6" width="3.421875" style="51" bestFit="1" customWidth="1"/>
    <col min="7" max="7" width="3.7109375" style="51" bestFit="1" customWidth="1"/>
    <col min="8" max="8" width="3.57421875" style="51" bestFit="1" customWidth="1"/>
    <col min="9" max="9" width="34.57421875" style="51" customWidth="1"/>
    <col min="10" max="10" width="2.28125" style="51" bestFit="1" customWidth="1"/>
    <col min="11" max="11" width="3.8515625" style="51" bestFit="1" customWidth="1"/>
    <col min="12" max="12" width="3.8515625" style="51" customWidth="1"/>
    <col min="13" max="13" width="6.421875" style="51" bestFit="1" customWidth="1"/>
    <col min="14" max="14" width="3.421875" style="51" bestFit="1" customWidth="1"/>
    <col min="15" max="15" width="3.421875" style="51" customWidth="1"/>
    <col min="16" max="16" width="4.7109375" style="51" bestFit="1" customWidth="1"/>
    <col min="17" max="17" width="5.00390625" style="51" bestFit="1" customWidth="1"/>
    <col min="18" max="18" width="4.28125" style="51" customWidth="1"/>
    <col min="19" max="19" width="11.421875" style="51" customWidth="1"/>
    <col min="20" max="20" width="11.421875" style="110" customWidth="1"/>
    <col min="21" max="21" width="19.00390625" style="51" customWidth="1"/>
    <col min="22" max="22" width="3.421875" style="110" customWidth="1"/>
    <col min="23" max="23" width="4.28125" style="110" bestFit="1" customWidth="1"/>
    <col min="24" max="25" width="3.140625" style="110" customWidth="1"/>
    <col min="26" max="26" width="3.421875" style="51" customWidth="1"/>
    <col min="27" max="16384" width="11.421875" style="51" customWidth="1"/>
  </cols>
  <sheetData>
    <row r="1" spans="1:21" ht="25.5">
      <c r="A1" s="281"/>
      <c r="B1" s="281"/>
      <c r="C1" s="281"/>
      <c r="D1" s="281"/>
      <c r="E1" s="281"/>
      <c r="F1" s="281"/>
      <c r="G1" s="281"/>
      <c r="H1" s="281"/>
      <c r="I1" s="281"/>
      <c r="J1" s="281"/>
      <c r="K1" s="281"/>
      <c r="L1" s="281"/>
      <c r="M1" s="281"/>
      <c r="N1" s="281"/>
      <c r="O1" s="281"/>
      <c r="P1" s="281"/>
      <c r="Q1" s="281"/>
      <c r="R1" s="281"/>
      <c r="S1" s="281"/>
      <c r="T1" s="281"/>
      <c r="U1" s="146"/>
    </row>
    <row r="2" spans="1:21" ht="25.5">
      <c r="A2" s="281"/>
      <c r="B2" s="281"/>
      <c r="C2" s="281"/>
      <c r="D2" s="281"/>
      <c r="E2" s="281"/>
      <c r="F2" s="281"/>
      <c r="G2" s="281"/>
      <c r="H2" s="281"/>
      <c r="I2" s="281"/>
      <c r="J2" s="281"/>
      <c r="K2" s="281"/>
      <c r="L2" s="281"/>
      <c r="M2" s="281"/>
      <c r="N2" s="281"/>
      <c r="O2" s="281"/>
      <c r="P2" s="281"/>
      <c r="Q2" s="281"/>
      <c r="R2" s="281"/>
      <c r="S2" s="281"/>
      <c r="T2" s="281"/>
      <c r="U2" s="146"/>
    </row>
    <row r="3" spans="1:26" ht="12.75">
      <c r="A3" s="1" t="s">
        <v>0</v>
      </c>
      <c r="B3" s="1" t="s">
        <v>69</v>
      </c>
      <c r="C3" s="2" t="s">
        <v>1</v>
      </c>
      <c r="D3" s="1" t="s">
        <v>2</v>
      </c>
      <c r="E3" s="3" t="s">
        <v>3</v>
      </c>
      <c r="F3" s="1" t="s">
        <v>4</v>
      </c>
      <c r="G3" s="1" t="s">
        <v>5</v>
      </c>
      <c r="H3" s="1" t="s">
        <v>6</v>
      </c>
      <c r="I3" s="1" t="s">
        <v>7</v>
      </c>
      <c r="J3" s="1" t="s">
        <v>39</v>
      </c>
      <c r="K3" s="1" t="s">
        <v>8</v>
      </c>
      <c r="L3" s="147" t="s">
        <v>107</v>
      </c>
      <c r="M3" s="1" t="s">
        <v>9</v>
      </c>
      <c r="N3" s="1" t="s">
        <v>10</v>
      </c>
      <c r="O3" s="1" t="s">
        <v>11</v>
      </c>
      <c r="P3" s="1" t="s">
        <v>12</v>
      </c>
      <c r="Q3" s="1" t="s">
        <v>13</v>
      </c>
      <c r="R3" s="1" t="s">
        <v>14</v>
      </c>
      <c r="S3" s="5" t="s">
        <v>15</v>
      </c>
      <c r="T3" s="5" t="s">
        <v>71</v>
      </c>
      <c r="U3" s="148" t="s">
        <v>91</v>
      </c>
      <c r="V3" s="149" t="s">
        <v>98</v>
      </c>
      <c r="W3" s="149" t="s">
        <v>99</v>
      </c>
      <c r="X3" s="149" t="s">
        <v>115</v>
      </c>
      <c r="Y3" s="149" t="s">
        <v>118</v>
      </c>
      <c r="Z3" s="150"/>
    </row>
    <row r="4" spans="1:26" ht="12.75">
      <c r="A4" s="15">
        <v>1</v>
      </c>
      <c r="B4" s="18"/>
      <c r="C4" s="19" t="s">
        <v>207</v>
      </c>
      <c r="D4" s="20" t="s">
        <v>132</v>
      </c>
      <c r="E4" s="20">
        <v>7</v>
      </c>
      <c r="F4" s="20">
        <v>3</v>
      </c>
      <c r="G4" s="20">
        <v>3</v>
      </c>
      <c r="H4" s="20">
        <v>7</v>
      </c>
      <c r="I4" s="27"/>
      <c r="J4" s="22"/>
      <c r="K4" s="20">
        <v>1</v>
      </c>
      <c r="L4" s="20">
        <v>0</v>
      </c>
      <c r="M4" s="20"/>
      <c r="N4" s="20"/>
      <c r="O4" s="20"/>
      <c r="P4" s="20"/>
      <c r="Q4" s="20"/>
      <c r="R4" s="15">
        <v>0</v>
      </c>
      <c r="S4" s="23">
        <v>50000</v>
      </c>
      <c r="T4" s="151">
        <v>37939</v>
      </c>
      <c r="U4" s="152" t="s">
        <v>208</v>
      </c>
      <c r="V4" s="153">
        <v>0</v>
      </c>
      <c r="W4" s="153">
        <v>1</v>
      </c>
      <c r="X4" s="153">
        <v>0</v>
      </c>
      <c r="Y4" s="153">
        <v>0</v>
      </c>
      <c r="Z4" s="50"/>
    </row>
    <row r="5" spans="1:26" ht="12.75">
      <c r="A5" s="15">
        <v>2</v>
      </c>
      <c r="B5" s="18"/>
      <c r="C5" s="67" t="s">
        <v>209</v>
      </c>
      <c r="D5" s="20" t="s">
        <v>132</v>
      </c>
      <c r="E5" s="20">
        <v>7</v>
      </c>
      <c r="F5" s="20">
        <v>3</v>
      </c>
      <c r="G5" s="20">
        <v>3</v>
      </c>
      <c r="H5" s="20">
        <v>7</v>
      </c>
      <c r="I5" s="27"/>
      <c r="J5" s="22"/>
      <c r="K5" s="20">
        <v>1</v>
      </c>
      <c r="L5" s="20">
        <v>0</v>
      </c>
      <c r="M5" s="20"/>
      <c r="N5" s="20"/>
      <c r="O5" s="20"/>
      <c r="P5" s="20"/>
      <c r="Q5" s="20"/>
      <c r="R5" s="15">
        <v>0</v>
      </c>
      <c r="S5" s="23">
        <v>50000</v>
      </c>
      <c r="T5" s="151">
        <v>38126</v>
      </c>
      <c r="U5" s="152" t="s">
        <v>208</v>
      </c>
      <c r="V5" s="153">
        <v>0</v>
      </c>
      <c r="W5" s="153">
        <v>7</v>
      </c>
      <c r="X5" s="153">
        <v>0</v>
      </c>
      <c r="Y5" s="153">
        <v>0</v>
      </c>
      <c r="Z5" s="50"/>
    </row>
    <row r="6" spans="1:26" ht="12.75">
      <c r="A6" s="15">
        <v>3</v>
      </c>
      <c r="B6" s="18"/>
      <c r="C6" s="19" t="s">
        <v>210</v>
      </c>
      <c r="D6" s="20" t="s">
        <v>130</v>
      </c>
      <c r="E6" s="20">
        <v>10</v>
      </c>
      <c r="F6" s="20">
        <v>2</v>
      </c>
      <c r="G6" s="20">
        <v>4</v>
      </c>
      <c r="H6" s="20">
        <v>7</v>
      </c>
      <c r="I6" s="27" t="s">
        <v>211</v>
      </c>
      <c r="J6" s="22"/>
      <c r="K6" s="20">
        <v>1</v>
      </c>
      <c r="L6" s="20">
        <v>0</v>
      </c>
      <c r="M6" s="20">
        <v>6</v>
      </c>
      <c r="N6" s="20">
        <v>12</v>
      </c>
      <c r="O6" s="20"/>
      <c r="P6" s="20">
        <v>1</v>
      </c>
      <c r="Q6" s="20">
        <v>1</v>
      </c>
      <c r="R6" s="15">
        <v>49</v>
      </c>
      <c r="S6" s="23">
        <v>150000</v>
      </c>
      <c r="T6" s="151">
        <v>38334</v>
      </c>
      <c r="U6" s="152" t="s">
        <v>208</v>
      </c>
      <c r="V6" s="153">
        <v>0</v>
      </c>
      <c r="W6" s="153">
        <v>13</v>
      </c>
      <c r="X6" s="153">
        <v>0</v>
      </c>
      <c r="Y6" s="153">
        <v>1</v>
      </c>
      <c r="Z6" s="50"/>
    </row>
    <row r="7" spans="1:26" ht="12.75">
      <c r="A7" s="15">
        <v>4</v>
      </c>
      <c r="B7" s="18"/>
      <c r="C7" s="19" t="s">
        <v>212</v>
      </c>
      <c r="D7" s="20" t="s">
        <v>132</v>
      </c>
      <c r="E7" s="20">
        <v>7</v>
      </c>
      <c r="F7" s="20">
        <v>3</v>
      </c>
      <c r="G7" s="20">
        <v>3</v>
      </c>
      <c r="H7" s="20">
        <v>7</v>
      </c>
      <c r="I7" s="27"/>
      <c r="J7" s="22"/>
      <c r="K7" s="20">
        <v>1</v>
      </c>
      <c r="L7" s="20">
        <v>0</v>
      </c>
      <c r="M7" s="20"/>
      <c r="N7" s="20"/>
      <c r="O7" s="20"/>
      <c r="P7" s="20"/>
      <c r="Q7" s="20"/>
      <c r="R7" s="15">
        <f>(M7*1)+(N7*3)+(O7*2)+(P7*2)+(Q7*5)</f>
        <v>0</v>
      </c>
      <c r="S7" s="23">
        <v>50000</v>
      </c>
      <c r="T7" s="151">
        <v>38559</v>
      </c>
      <c r="U7" s="152" t="s">
        <v>208</v>
      </c>
      <c r="V7" s="153">
        <v>0</v>
      </c>
      <c r="W7" s="153">
        <v>25</v>
      </c>
      <c r="X7" s="153">
        <v>0</v>
      </c>
      <c r="Y7" s="153">
        <v>0</v>
      </c>
      <c r="Z7" s="50"/>
    </row>
    <row r="8" spans="1:26" ht="12.75">
      <c r="A8" s="15">
        <v>5</v>
      </c>
      <c r="B8" s="18"/>
      <c r="C8" s="19" t="s">
        <v>213</v>
      </c>
      <c r="D8" s="20" t="s">
        <v>132</v>
      </c>
      <c r="E8" s="20">
        <v>6</v>
      </c>
      <c r="F8" s="20">
        <v>3</v>
      </c>
      <c r="G8" s="20">
        <v>3</v>
      </c>
      <c r="H8" s="20">
        <v>7</v>
      </c>
      <c r="I8" s="27"/>
      <c r="J8" s="22"/>
      <c r="K8" s="20">
        <v>2</v>
      </c>
      <c r="L8" s="20">
        <v>0</v>
      </c>
      <c r="M8" s="20"/>
      <c r="N8" s="20"/>
      <c r="O8" s="20"/>
      <c r="P8" s="20"/>
      <c r="Q8" s="20"/>
      <c r="R8" s="15">
        <f>(M8*1)+(N8*3)+(O8*2)+(P8*2)+(Q8*5)</f>
        <v>0</v>
      </c>
      <c r="S8" s="23">
        <v>50000</v>
      </c>
      <c r="T8" s="151">
        <v>38884</v>
      </c>
      <c r="U8" s="152" t="s">
        <v>214</v>
      </c>
      <c r="V8" s="153">
        <v>0</v>
      </c>
      <c r="W8" s="153">
        <v>4</v>
      </c>
      <c r="X8" s="153">
        <v>26</v>
      </c>
      <c r="Y8" s="153">
        <v>0</v>
      </c>
      <c r="Z8" s="50"/>
    </row>
    <row r="9" spans="1:26" ht="12.75">
      <c r="A9" s="15">
        <v>6</v>
      </c>
      <c r="B9" s="18"/>
      <c r="C9" s="19" t="s">
        <v>215</v>
      </c>
      <c r="D9" s="20" t="s">
        <v>132</v>
      </c>
      <c r="E9" s="20">
        <v>7</v>
      </c>
      <c r="F9" s="20">
        <v>3</v>
      </c>
      <c r="G9" s="20">
        <v>3</v>
      </c>
      <c r="H9" s="20">
        <v>7</v>
      </c>
      <c r="I9" s="27"/>
      <c r="J9" s="22"/>
      <c r="K9" s="20">
        <v>0</v>
      </c>
      <c r="L9" s="20">
        <v>0</v>
      </c>
      <c r="M9" s="20"/>
      <c r="N9" s="20"/>
      <c r="O9" s="20"/>
      <c r="P9" s="20"/>
      <c r="Q9" s="20"/>
      <c r="R9" s="15">
        <f>(M9*1)+(N9*3)+(O9*2)+(P9*2)+(Q9*5)</f>
        <v>0</v>
      </c>
      <c r="S9" s="23">
        <v>25000</v>
      </c>
      <c r="T9" s="151">
        <v>38897</v>
      </c>
      <c r="U9" s="152" t="s">
        <v>214</v>
      </c>
      <c r="V9" s="153">
        <v>0</v>
      </c>
      <c r="W9" s="153">
        <v>0</v>
      </c>
      <c r="X9" s="153">
        <v>30</v>
      </c>
      <c r="Y9" s="153">
        <v>1</v>
      </c>
      <c r="Z9" s="50"/>
    </row>
    <row r="10" spans="1:26" ht="12.75">
      <c r="A10" s="15">
        <v>7</v>
      </c>
      <c r="B10" s="18"/>
      <c r="C10" s="19" t="s">
        <v>155</v>
      </c>
      <c r="D10" s="20" t="s">
        <v>132</v>
      </c>
      <c r="E10" s="20">
        <v>7</v>
      </c>
      <c r="F10" s="20">
        <v>3</v>
      </c>
      <c r="G10" s="20">
        <v>3</v>
      </c>
      <c r="H10" s="20">
        <v>7</v>
      </c>
      <c r="I10" s="27"/>
      <c r="J10" s="22"/>
      <c r="K10" s="20">
        <v>2</v>
      </c>
      <c r="L10" s="20">
        <v>0</v>
      </c>
      <c r="M10" s="20"/>
      <c r="N10" s="20"/>
      <c r="O10" s="20"/>
      <c r="P10" s="20"/>
      <c r="Q10" s="20"/>
      <c r="R10" s="15">
        <f aca="true" t="shared" si="0" ref="R10:R19">(M10*1)+(N10*3)+(O10*2)+(P10*2)+(Q10*5)</f>
        <v>0</v>
      </c>
      <c r="S10" s="23">
        <v>50000</v>
      </c>
      <c r="T10" s="151">
        <v>39588</v>
      </c>
      <c r="U10" s="152" t="s">
        <v>208</v>
      </c>
      <c r="V10" s="153">
        <v>0</v>
      </c>
      <c r="W10" s="153">
        <v>2</v>
      </c>
      <c r="X10" s="153">
        <v>31</v>
      </c>
      <c r="Y10" s="153">
        <v>0</v>
      </c>
      <c r="Z10" s="50"/>
    </row>
    <row r="11" spans="1:26" ht="12.75">
      <c r="A11" s="15">
        <v>8</v>
      </c>
      <c r="B11" s="18"/>
      <c r="C11" s="19" t="s">
        <v>134</v>
      </c>
      <c r="D11" s="20" t="s">
        <v>125</v>
      </c>
      <c r="E11" s="20">
        <v>7</v>
      </c>
      <c r="F11" s="20">
        <v>3</v>
      </c>
      <c r="G11" s="20">
        <v>3</v>
      </c>
      <c r="H11" s="20">
        <v>7</v>
      </c>
      <c r="I11" s="27" t="s">
        <v>146</v>
      </c>
      <c r="J11" s="22"/>
      <c r="K11" s="20">
        <v>1</v>
      </c>
      <c r="L11" s="20">
        <v>0</v>
      </c>
      <c r="M11" s="20">
        <v>3</v>
      </c>
      <c r="N11" s="20">
        <v>1</v>
      </c>
      <c r="O11" s="20"/>
      <c r="P11" s="20">
        <v>3</v>
      </c>
      <c r="Q11" s="20">
        <v>2</v>
      </c>
      <c r="R11" s="15">
        <f t="shared" si="0"/>
        <v>22</v>
      </c>
      <c r="S11" s="23">
        <v>120000</v>
      </c>
      <c r="T11" s="151">
        <v>39869</v>
      </c>
      <c r="U11" s="152" t="s">
        <v>208</v>
      </c>
      <c r="V11" s="153">
        <v>0</v>
      </c>
      <c r="W11" s="153">
        <v>24</v>
      </c>
      <c r="X11" s="153">
        <v>14</v>
      </c>
      <c r="Y11" s="153">
        <v>0</v>
      </c>
      <c r="Z11" s="50"/>
    </row>
    <row r="12" spans="1:26" ht="12.75">
      <c r="A12" s="15">
        <v>9</v>
      </c>
      <c r="B12" s="18"/>
      <c r="C12" s="19"/>
      <c r="D12" s="20"/>
      <c r="E12" s="20"/>
      <c r="F12" s="20"/>
      <c r="G12" s="20"/>
      <c r="H12" s="20"/>
      <c r="I12" s="27"/>
      <c r="J12" s="22">
        <v>0</v>
      </c>
      <c r="K12" s="20">
        <v>0</v>
      </c>
      <c r="L12" s="20"/>
      <c r="M12" s="20"/>
      <c r="N12" s="20"/>
      <c r="O12" s="20"/>
      <c r="P12" s="20"/>
      <c r="Q12" s="20"/>
      <c r="R12" s="15">
        <f t="shared" si="0"/>
        <v>0</v>
      </c>
      <c r="S12" s="23">
        <v>0</v>
      </c>
      <c r="T12" s="151"/>
      <c r="U12" s="152"/>
      <c r="V12" s="153"/>
      <c r="W12" s="153"/>
      <c r="X12" s="153"/>
      <c r="Y12" s="153"/>
      <c r="Z12" s="50"/>
    </row>
    <row r="13" spans="1:26" ht="12.75">
      <c r="A13" s="15">
        <v>10</v>
      </c>
      <c r="B13" s="18"/>
      <c r="C13" s="19"/>
      <c r="D13" s="20"/>
      <c r="E13" s="20"/>
      <c r="F13" s="20"/>
      <c r="G13" s="20"/>
      <c r="H13" s="20"/>
      <c r="I13" s="27"/>
      <c r="J13" s="22">
        <v>0</v>
      </c>
      <c r="K13" s="20">
        <v>0</v>
      </c>
      <c r="L13" s="20"/>
      <c r="M13" s="20"/>
      <c r="N13" s="20"/>
      <c r="O13" s="20"/>
      <c r="P13" s="20"/>
      <c r="Q13" s="20"/>
      <c r="R13" s="15">
        <f t="shared" si="0"/>
        <v>0</v>
      </c>
      <c r="S13" s="23">
        <v>0</v>
      </c>
      <c r="T13" s="151"/>
      <c r="U13" s="152"/>
      <c r="V13" s="153"/>
      <c r="W13" s="153"/>
      <c r="X13" s="153"/>
      <c r="Y13" s="153"/>
      <c r="Z13" s="50"/>
    </row>
    <row r="14" spans="1:26" ht="12.75">
      <c r="A14" s="15">
        <v>11</v>
      </c>
      <c r="B14" s="18"/>
      <c r="C14" s="28"/>
      <c r="D14" s="20"/>
      <c r="E14" s="20"/>
      <c r="F14" s="20"/>
      <c r="G14" s="20"/>
      <c r="H14" s="20"/>
      <c r="I14" s="27"/>
      <c r="J14" s="22">
        <v>0</v>
      </c>
      <c r="K14" s="20">
        <v>0</v>
      </c>
      <c r="L14" s="20"/>
      <c r="M14" s="20"/>
      <c r="N14" s="20"/>
      <c r="O14" s="20"/>
      <c r="P14" s="20"/>
      <c r="Q14" s="20"/>
      <c r="R14" s="15">
        <f t="shared" si="0"/>
        <v>0</v>
      </c>
      <c r="S14" s="23">
        <v>0</v>
      </c>
      <c r="T14" s="151"/>
      <c r="U14" s="152"/>
      <c r="V14" s="153"/>
      <c r="W14" s="153"/>
      <c r="X14" s="153"/>
      <c r="Y14" s="153"/>
      <c r="Z14" s="50"/>
    </row>
    <row r="15" spans="1:26" ht="12.75">
      <c r="A15" s="15">
        <v>12</v>
      </c>
      <c r="B15" s="18"/>
      <c r="C15" s="19"/>
      <c r="D15" s="20"/>
      <c r="E15" s="20"/>
      <c r="F15" s="20"/>
      <c r="G15" s="20"/>
      <c r="H15" s="20"/>
      <c r="I15" s="27"/>
      <c r="J15" s="22">
        <v>0</v>
      </c>
      <c r="K15" s="20">
        <v>0</v>
      </c>
      <c r="L15" s="20"/>
      <c r="M15" s="20"/>
      <c r="N15" s="20"/>
      <c r="O15" s="20"/>
      <c r="P15" s="20"/>
      <c r="Q15" s="20"/>
      <c r="R15" s="15">
        <f t="shared" si="0"/>
        <v>0</v>
      </c>
      <c r="S15" s="23">
        <v>0</v>
      </c>
      <c r="T15" s="151"/>
      <c r="U15" s="152"/>
      <c r="V15" s="153"/>
      <c r="W15" s="153"/>
      <c r="X15" s="153"/>
      <c r="Y15" s="153"/>
      <c r="Z15" s="50"/>
    </row>
    <row r="16" spans="1:26" ht="12.75">
      <c r="A16" s="15">
        <v>13</v>
      </c>
      <c r="B16" s="18"/>
      <c r="C16" s="19"/>
      <c r="D16" s="20"/>
      <c r="E16" s="20"/>
      <c r="F16" s="20"/>
      <c r="G16" s="20"/>
      <c r="H16" s="20"/>
      <c r="I16" s="27"/>
      <c r="J16" s="22">
        <v>0</v>
      </c>
      <c r="K16" s="20">
        <v>0</v>
      </c>
      <c r="L16" s="20"/>
      <c r="M16" s="20"/>
      <c r="N16" s="20"/>
      <c r="O16" s="20"/>
      <c r="P16" s="20"/>
      <c r="Q16" s="20"/>
      <c r="R16" s="15">
        <f t="shared" si="0"/>
        <v>0</v>
      </c>
      <c r="S16" s="23">
        <v>0</v>
      </c>
      <c r="T16" s="151"/>
      <c r="U16" s="152"/>
      <c r="V16" s="153"/>
      <c r="W16" s="153"/>
      <c r="X16" s="153"/>
      <c r="Y16" s="153"/>
      <c r="Z16" s="50"/>
    </row>
    <row r="17" spans="1:26" ht="12.75">
      <c r="A17" s="15">
        <v>14</v>
      </c>
      <c r="B17" s="18"/>
      <c r="C17" s="19"/>
      <c r="D17" s="20"/>
      <c r="E17" s="20"/>
      <c r="F17" s="20"/>
      <c r="G17" s="20"/>
      <c r="H17" s="20"/>
      <c r="I17" s="27"/>
      <c r="J17" s="22">
        <v>0</v>
      </c>
      <c r="K17" s="20">
        <v>0</v>
      </c>
      <c r="L17" s="20"/>
      <c r="M17" s="20"/>
      <c r="N17" s="20"/>
      <c r="O17" s="20"/>
      <c r="P17" s="20"/>
      <c r="Q17" s="20"/>
      <c r="R17" s="15">
        <f t="shared" si="0"/>
        <v>0</v>
      </c>
      <c r="S17" s="23">
        <v>0</v>
      </c>
      <c r="T17" s="151"/>
      <c r="U17" s="152"/>
      <c r="V17" s="153"/>
      <c r="W17" s="153"/>
      <c r="X17" s="153"/>
      <c r="Y17" s="153"/>
      <c r="Z17" s="50"/>
    </row>
    <row r="18" spans="1:26" ht="12.75">
      <c r="A18" s="15">
        <v>15</v>
      </c>
      <c r="B18" s="18"/>
      <c r="C18" s="19"/>
      <c r="D18" s="20"/>
      <c r="E18" s="20"/>
      <c r="F18" s="20"/>
      <c r="G18" s="20"/>
      <c r="H18" s="20"/>
      <c r="I18" s="27"/>
      <c r="J18" s="22">
        <v>0</v>
      </c>
      <c r="K18" s="20">
        <v>0</v>
      </c>
      <c r="L18" s="20"/>
      <c r="M18" s="20"/>
      <c r="N18" s="20"/>
      <c r="O18" s="20"/>
      <c r="P18" s="20"/>
      <c r="Q18" s="20"/>
      <c r="R18" s="15">
        <f t="shared" si="0"/>
        <v>0</v>
      </c>
      <c r="S18" s="23">
        <v>0</v>
      </c>
      <c r="T18" s="151"/>
      <c r="U18" s="152"/>
      <c r="V18" s="153"/>
      <c r="W18" s="153"/>
      <c r="X18" s="153"/>
      <c r="Y18" s="153"/>
      <c r="Z18" s="50"/>
    </row>
    <row r="19" spans="1:26" ht="12.75">
      <c r="A19" s="15">
        <v>16</v>
      </c>
      <c r="B19" s="18"/>
      <c r="C19" s="19"/>
      <c r="D19" s="20"/>
      <c r="E19" s="20"/>
      <c r="F19" s="20"/>
      <c r="G19" s="20"/>
      <c r="H19" s="20"/>
      <c r="I19" s="27"/>
      <c r="J19" s="22">
        <v>0</v>
      </c>
      <c r="K19" s="20">
        <v>0</v>
      </c>
      <c r="L19" s="20"/>
      <c r="M19" s="20"/>
      <c r="N19" s="20"/>
      <c r="O19" s="20"/>
      <c r="P19" s="20"/>
      <c r="Q19" s="20"/>
      <c r="R19" s="15">
        <f t="shared" si="0"/>
        <v>0</v>
      </c>
      <c r="S19" s="23">
        <v>0</v>
      </c>
      <c r="T19" s="151"/>
      <c r="U19" s="152"/>
      <c r="V19" s="153"/>
      <c r="W19" s="153"/>
      <c r="X19" s="153"/>
      <c r="Y19" s="153"/>
      <c r="Z19" s="50"/>
    </row>
    <row r="20" spans="1:26" ht="12.75">
      <c r="A20" s="15">
        <v>17</v>
      </c>
      <c r="B20" s="18"/>
      <c r="C20" s="19"/>
      <c r="D20" s="20"/>
      <c r="E20" s="20"/>
      <c r="F20" s="20"/>
      <c r="G20" s="20"/>
      <c r="H20" s="20"/>
      <c r="I20" s="27"/>
      <c r="J20" s="154">
        <v>0</v>
      </c>
      <c r="K20" s="20">
        <v>0</v>
      </c>
      <c r="L20" s="20"/>
      <c r="M20" s="20"/>
      <c r="N20" s="20"/>
      <c r="O20" s="20"/>
      <c r="P20" s="20"/>
      <c r="Q20" s="20"/>
      <c r="R20" s="15">
        <f aca="true" t="shared" si="1" ref="R20:R28">(M20*1)+(N20*3)+(O20*2)+(P20*2)+(Q20*5)</f>
        <v>0</v>
      </c>
      <c r="S20" s="23">
        <v>0</v>
      </c>
      <c r="T20" s="151"/>
      <c r="U20" s="152"/>
      <c r="V20" s="153"/>
      <c r="W20" s="153"/>
      <c r="X20" s="153"/>
      <c r="Y20" s="153"/>
      <c r="Z20" s="50"/>
    </row>
    <row r="21" spans="1:26" ht="12.75">
      <c r="A21" s="15">
        <v>18</v>
      </c>
      <c r="B21" s="18"/>
      <c r="C21" s="67"/>
      <c r="D21" s="20"/>
      <c r="E21" s="20"/>
      <c r="F21" s="20"/>
      <c r="G21" s="20"/>
      <c r="H21" s="20"/>
      <c r="I21" s="27"/>
      <c r="J21" s="22">
        <v>0</v>
      </c>
      <c r="K21" s="20">
        <v>0</v>
      </c>
      <c r="L21" s="20"/>
      <c r="M21" s="20"/>
      <c r="N21" s="20"/>
      <c r="O21" s="20"/>
      <c r="P21" s="20"/>
      <c r="Q21" s="20"/>
      <c r="R21" s="15">
        <f t="shared" si="1"/>
        <v>0</v>
      </c>
      <c r="S21" s="23">
        <v>0</v>
      </c>
      <c r="T21" s="151"/>
      <c r="U21" s="152"/>
      <c r="V21" s="153"/>
      <c r="W21" s="153"/>
      <c r="X21" s="153"/>
      <c r="Y21" s="153"/>
      <c r="Z21" s="50"/>
    </row>
    <row r="22" spans="1:26" ht="12.75">
      <c r="A22" s="15">
        <v>19</v>
      </c>
      <c r="B22" s="18"/>
      <c r="C22" s="19"/>
      <c r="D22" s="20"/>
      <c r="E22" s="20"/>
      <c r="F22" s="20"/>
      <c r="G22" s="20"/>
      <c r="H22" s="20"/>
      <c r="I22" s="27"/>
      <c r="J22" s="22">
        <v>0</v>
      </c>
      <c r="K22" s="20">
        <v>0</v>
      </c>
      <c r="L22" s="20"/>
      <c r="M22" s="20"/>
      <c r="N22" s="20"/>
      <c r="O22" s="20"/>
      <c r="P22" s="20"/>
      <c r="Q22" s="20"/>
      <c r="R22" s="15">
        <f t="shared" si="1"/>
        <v>0</v>
      </c>
      <c r="S22" s="23">
        <v>0</v>
      </c>
      <c r="T22" s="151"/>
      <c r="U22" s="152"/>
      <c r="V22" s="153"/>
      <c r="W22" s="153"/>
      <c r="X22" s="153"/>
      <c r="Y22" s="153"/>
      <c r="Z22" s="50"/>
    </row>
    <row r="23" spans="1:26" ht="12.75">
      <c r="A23" s="15">
        <v>20</v>
      </c>
      <c r="B23" s="18"/>
      <c r="C23" s="19"/>
      <c r="D23" s="20"/>
      <c r="E23" s="20"/>
      <c r="F23" s="20"/>
      <c r="G23" s="20"/>
      <c r="H23" s="20"/>
      <c r="I23" s="27"/>
      <c r="J23" s="22">
        <v>0</v>
      </c>
      <c r="K23" s="20">
        <v>0</v>
      </c>
      <c r="L23" s="20"/>
      <c r="M23" s="20"/>
      <c r="N23" s="20"/>
      <c r="O23" s="20"/>
      <c r="P23" s="20"/>
      <c r="Q23" s="20"/>
      <c r="R23" s="15">
        <f t="shared" si="1"/>
        <v>0</v>
      </c>
      <c r="S23" s="23">
        <v>0</v>
      </c>
      <c r="T23" s="151"/>
      <c r="U23" s="152"/>
      <c r="V23" s="153"/>
      <c r="W23" s="153"/>
      <c r="X23" s="153"/>
      <c r="Y23" s="153"/>
      <c r="Z23" s="50"/>
    </row>
    <row r="24" spans="1:26" ht="12.75">
      <c r="A24" s="15">
        <v>21</v>
      </c>
      <c r="B24" s="18"/>
      <c r="C24" s="19"/>
      <c r="D24" s="20"/>
      <c r="E24" s="20"/>
      <c r="F24" s="20"/>
      <c r="G24" s="20"/>
      <c r="H24" s="20"/>
      <c r="I24" s="27"/>
      <c r="J24" s="22">
        <v>0</v>
      </c>
      <c r="K24" s="20">
        <v>0</v>
      </c>
      <c r="L24" s="20"/>
      <c r="M24" s="20"/>
      <c r="N24" s="20"/>
      <c r="O24" s="20"/>
      <c r="P24" s="20"/>
      <c r="Q24" s="20"/>
      <c r="R24" s="15">
        <f t="shared" si="1"/>
        <v>0</v>
      </c>
      <c r="S24" s="23">
        <v>0</v>
      </c>
      <c r="T24" s="151"/>
      <c r="U24" s="152"/>
      <c r="V24" s="153"/>
      <c r="W24" s="153"/>
      <c r="X24" s="153"/>
      <c r="Y24" s="153"/>
      <c r="Z24" s="50"/>
    </row>
    <row r="25" spans="1:26" ht="12.75">
      <c r="A25" s="15">
        <v>22</v>
      </c>
      <c r="B25" s="18"/>
      <c r="C25" s="19"/>
      <c r="D25" s="20"/>
      <c r="E25" s="20"/>
      <c r="F25" s="20"/>
      <c r="G25" s="20"/>
      <c r="H25" s="20"/>
      <c r="I25" s="27"/>
      <c r="J25" s="22">
        <v>0</v>
      </c>
      <c r="K25" s="20">
        <v>0</v>
      </c>
      <c r="L25" s="20"/>
      <c r="M25" s="20"/>
      <c r="N25" s="20"/>
      <c r="O25" s="20"/>
      <c r="P25" s="20"/>
      <c r="Q25" s="20"/>
      <c r="R25" s="15">
        <f t="shared" si="1"/>
        <v>0</v>
      </c>
      <c r="S25" s="23">
        <v>0</v>
      </c>
      <c r="T25" s="151"/>
      <c r="U25" s="152"/>
      <c r="V25" s="153"/>
      <c r="W25" s="153"/>
      <c r="X25" s="153"/>
      <c r="Y25" s="153"/>
      <c r="Z25" s="50"/>
    </row>
    <row r="26" spans="1:26" ht="12.75">
      <c r="A26" s="15">
        <v>23</v>
      </c>
      <c r="B26" s="18"/>
      <c r="C26" s="19"/>
      <c r="D26" s="20"/>
      <c r="E26" s="20"/>
      <c r="F26" s="20"/>
      <c r="G26" s="20"/>
      <c r="H26" s="20"/>
      <c r="I26" s="27"/>
      <c r="J26" s="22">
        <v>0</v>
      </c>
      <c r="K26" s="20">
        <v>0</v>
      </c>
      <c r="L26" s="20"/>
      <c r="M26" s="20"/>
      <c r="N26" s="20"/>
      <c r="O26" s="20"/>
      <c r="P26" s="20"/>
      <c r="Q26" s="20"/>
      <c r="R26" s="15">
        <f t="shared" si="1"/>
        <v>0</v>
      </c>
      <c r="S26" s="23">
        <v>0</v>
      </c>
      <c r="T26" s="151"/>
      <c r="U26" s="152"/>
      <c r="V26" s="153"/>
      <c r="W26" s="153"/>
      <c r="X26" s="153"/>
      <c r="Y26" s="153"/>
      <c r="Z26" s="50"/>
    </row>
    <row r="27" spans="1:26" ht="12.75">
      <c r="A27" s="15">
        <v>24</v>
      </c>
      <c r="B27" s="18"/>
      <c r="C27" s="19"/>
      <c r="D27" s="20"/>
      <c r="E27" s="20"/>
      <c r="F27" s="20"/>
      <c r="G27" s="20"/>
      <c r="H27" s="20"/>
      <c r="I27" s="27"/>
      <c r="J27" s="22">
        <v>0</v>
      </c>
      <c r="K27" s="20">
        <v>0</v>
      </c>
      <c r="L27" s="20"/>
      <c r="M27" s="20"/>
      <c r="N27" s="20"/>
      <c r="O27" s="20"/>
      <c r="P27" s="20"/>
      <c r="Q27" s="20"/>
      <c r="R27" s="15">
        <f t="shared" si="1"/>
        <v>0</v>
      </c>
      <c r="S27" s="23">
        <v>0</v>
      </c>
      <c r="T27" s="151"/>
      <c r="U27" s="152"/>
      <c r="V27" s="153"/>
      <c r="W27" s="153"/>
      <c r="X27" s="153"/>
      <c r="Y27" s="153"/>
      <c r="Z27" s="50"/>
    </row>
    <row r="28" spans="1:26" ht="12.75">
      <c r="A28" s="15">
        <v>25</v>
      </c>
      <c r="B28" s="18"/>
      <c r="C28" s="19"/>
      <c r="D28" s="20"/>
      <c r="E28" s="20"/>
      <c r="F28" s="20"/>
      <c r="G28" s="20"/>
      <c r="H28" s="20"/>
      <c r="I28" s="27"/>
      <c r="J28" s="22">
        <v>0</v>
      </c>
      <c r="K28" s="20">
        <v>0</v>
      </c>
      <c r="L28" s="20"/>
      <c r="M28" s="20"/>
      <c r="N28" s="20"/>
      <c r="O28" s="20"/>
      <c r="P28" s="20"/>
      <c r="Q28" s="20"/>
      <c r="R28" s="15">
        <f t="shared" si="1"/>
        <v>0</v>
      </c>
      <c r="S28" s="23">
        <v>0</v>
      </c>
      <c r="T28" s="151"/>
      <c r="U28" s="152"/>
      <c r="V28" s="153"/>
      <c r="W28" s="153"/>
      <c r="X28" s="153"/>
      <c r="Y28" s="153"/>
      <c r="Z28" s="50"/>
    </row>
  </sheetData>
  <mergeCells count="1">
    <mergeCell ref="A1:T2"/>
  </mergeCells>
  <printOptions/>
  <pageMargins left="0" right="0.5511811023622047" top="0.5905511811023623" bottom="0.2755905511811024" header="0.11811023622047245" footer="0.2755905511811024"/>
  <pageSetup fitToHeight="1" fitToWidth="1" horizontalDpi="360" verticalDpi="360" orientation="landscape" paperSize="9" scale="81" r:id="rId1"/>
  <headerFooter alignWithMargins="0">
    <oddHeader>&amp;C&amp;"Comic Sans MS,Fett"&amp;28McMillen New Marodeurs - Friedhof</oddHeader>
  </headerFooter>
</worksheet>
</file>

<file path=xl/worksheets/sheet6.xml><?xml version="1.0" encoding="utf-8"?>
<worksheet xmlns="http://schemas.openxmlformats.org/spreadsheetml/2006/main" xmlns:r="http://schemas.openxmlformats.org/officeDocument/2006/relationships">
  <sheetPr codeName="Tabelle3"/>
  <dimension ref="A1:J50"/>
  <sheetViews>
    <sheetView workbookViewId="0" topLeftCell="A1">
      <selection activeCell="J12" sqref="J12"/>
    </sheetView>
  </sheetViews>
  <sheetFormatPr defaultColWidth="11.421875" defaultRowHeight="12.75"/>
  <cols>
    <col min="1" max="1" width="5.57421875" style="104" customWidth="1"/>
    <col min="2" max="2" width="15.28125" style="111" customWidth="1"/>
    <col min="3" max="3" width="5.140625" style="51" customWidth="1"/>
    <col min="4" max="5" width="11.421875" style="51" customWidth="1"/>
    <col min="6" max="6" width="4.421875" style="51" customWidth="1"/>
    <col min="7" max="7" width="11.421875" style="51" customWidth="1"/>
    <col min="8" max="8" width="11.421875" style="110" customWidth="1"/>
    <col min="9" max="9" width="4.28125" style="51" customWidth="1"/>
    <col min="10" max="16384" width="11.421875" style="51" customWidth="1"/>
  </cols>
  <sheetData>
    <row r="1" spans="2:8" ht="15.75">
      <c r="B1" s="105" t="s">
        <v>45</v>
      </c>
      <c r="D1" s="105" t="s">
        <v>46</v>
      </c>
      <c r="E1" s="106">
        <f>(Mannschaft!E5+1)</f>
        <v>39</v>
      </c>
      <c r="H1" s="107" t="s">
        <v>47</v>
      </c>
    </row>
    <row r="3" spans="2:6" ht="15.75">
      <c r="B3" s="108" t="s">
        <v>92</v>
      </c>
      <c r="C3" s="109"/>
      <c r="E3" s="108" t="s">
        <v>93</v>
      </c>
      <c r="F3" s="109"/>
    </row>
    <row r="4" spans="5:9" ht="15.75">
      <c r="E4" s="112" t="s">
        <v>94</v>
      </c>
      <c r="F4" s="109"/>
      <c r="H4" s="112" t="s">
        <v>95</v>
      </c>
      <c r="I4" s="109"/>
    </row>
    <row r="5" spans="2:10" ht="15" customHeight="1">
      <c r="B5" s="284" t="s">
        <v>150</v>
      </c>
      <c r="C5" s="285"/>
      <c r="D5" s="285"/>
      <c r="E5" s="285"/>
      <c r="F5" s="286" t="s">
        <v>48</v>
      </c>
      <c r="G5" s="277"/>
      <c r="H5" s="277"/>
      <c r="I5" s="277"/>
      <c r="J5" s="277"/>
    </row>
    <row r="6" spans="2:10" ht="15.75" customHeight="1">
      <c r="B6" s="285"/>
      <c r="C6" s="285"/>
      <c r="D6" s="285"/>
      <c r="E6" s="285"/>
      <c r="F6" s="277"/>
      <c r="G6" s="277"/>
      <c r="H6" s="277"/>
      <c r="I6" s="277"/>
      <c r="J6" s="277"/>
    </row>
    <row r="8" spans="2:7" ht="15.75">
      <c r="B8" s="292" t="s">
        <v>44</v>
      </c>
      <c r="C8" s="292"/>
      <c r="E8" s="287"/>
      <c r="F8" s="289" t="s">
        <v>33</v>
      </c>
      <c r="G8" s="287"/>
    </row>
    <row r="9" spans="2:7" ht="15.75">
      <c r="B9" s="292"/>
      <c r="C9" s="292"/>
      <c r="E9" s="288"/>
      <c r="F9" s="289"/>
      <c r="G9" s="288"/>
    </row>
    <row r="11" spans="1:8" ht="15.75">
      <c r="A11" s="104" t="s">
        <v>49</v>
      </c>
      <c r="B11" s="111" t="s">
        <v>50</v>
      </c>
      <c r="C11" s="51" t="s">
        <v>51</v>
      </c>
      <c r="D11" s="282"/>
      <c r="E11" s="283"/>
      <c r="G11" s="282"/>
      <c r="H11" s="283"/>
    </row>
    <row r="12" spans="3:8" ht="15.75">
      <c r="C12" s="51" t="s">
        <v>52</v>
      </c>
      <c r="D12" s="282"/>
      <c r="E12" s="283"/>
      <c r="G12" s="282"/>
      <c r="H12" s="283"/>
    </row>
    <row r="14" spans="1:3" ht="15.75">
      <c r="A14" s="104" t="s">
        <v>53</v>
      </c>
      <c r="B14" s="111" t="s">
        <v>43</v>
      </c>
      <c r="C14" s="50"/>
    </row>
    <row r="16" spans="1:5" ht="15.75">
      <c r="A16" s="104" t="s">
        <v>54</v>
      </c>
      <c r="B16" s="111" t="s">
        <v>55</v>
      </c>
      <c r="C16" s="51" t="s">
        <v>51</v>
      </c>
      <c r="D16" s="52"/>
      <c r="E16" s="291"/>
    </row>
    <row r="17" spans="3:5" ht="15.75">
      <c r="C17" s="51" t="s">
        <v>52</v>
      </c>
      <c r="D17" s="50"/>
      <c r="E17" s="291"/>
    </row>
    <row r="18" spans="4:5" ht="15.75">
      <c r="D18" s="50"/>
      <c r="E18" s="113"/>
    </row>
    <row r="19" spans="1:4" ht="15.75">
      <c r="A19" s="104" t="s">
        <v>56</v>
      </c>
      <c r="B19" s="111" t="s">
        <v>57</v>
      </c>
      <c r="C19" s="51" t="s">
        <v>51</v>
      </c>
      <c r="D19" s="52"/>
    </row>
    <row r="20" ht="15.75">
      <c r="C20" s="51" t="s">
        <v>52</v>
      </c>
    </row>
    <row r="22" spans="1:4" ht="15.75">
      <c r="A22" s="104" t="s">
        <v>58</v>
      </c>
      <c r="B22" s="111" t="s">
        <v>59</v>
      </c>
      <c r="C22" s="51" t="s">
        <v>51</v>
      </c>
      <c r="D22" s="52"/>
    </row>
    <row r="23" ht="15.75">
      <c r="C23" s="51" t="s">
        <v>52</v>
      </c>
    </row>
    <row r="25" spans="2:3" ht="15.75">
      <c r="B25" s="290" t="s">
        <v>60</v>
      </c>
      <c r="C25" s="229"/>
    </row>
    <row r="26" spans="1:10" ht="15.75">
      <c r="A26" s="104" t="s">
        <v>105</v>
      </c>
      <c r="B26" s="46" t="s">
        <v>103</v>
      </c>
      <c r="C26" s="46"/>
      <c r="D26" s="52"/>
      <c r="E26" s="52"/>
      <c r="F26" s="114"/>
      <c r="G26" s="52" t="s">
        <v>104</v>
      </c>
      <c r="H26" s="115"/>
      <c r="I26" s="52"/>
      <c r="J26" s="52"/>
    </row>
    <row r="27" spans="1:10" ht="15.75">
      <c r="A27" s="104">
        <v>1</v>
      </c>
      <c r="B27" s="46"/>
      <c r="C27" s="46"/>
      <c r="D27" s="52"/>
      <c r="E27" s="52"/>
      <c r="F27" s="114"/>
      <c r="G27" s="52"/>
      <c r="H27" s="115"/>
      <c r="I27" s="52"/>
      <c r="J27" s="52"/>
    </row>
    <row r="28" spans="1:10" ht="15.75">
      <c r="A28" s="104">
        <v>2</v>
      </c>
      <c r="B28" s="35"/>
      <c r="C28" s="35"/>
      <c r="D28" s="116"/>
      <c r="E28" s="116"/>
      <c r="F28" s="117"/>
      <c r="G28" s="116"/>
      <c r="H28" s="118"/>
      <c r="I28" s="116"/>
      <c r="J28" s="116"/>
    </row>
    <row r="29" spans="1:10" ht="15.75">
      <c r="A29" s="104">
        <v>3</v>
      </c>
      <c r="B29" s="35"/>
      <c r="C29" s="35"/>
      <c r="D29" s="116"/>
      <c r="E29" s="116"/>
      <c r="F29" s="117"/>
      <c r="G29" s="116"/>
      <c r="H29" s="118"/>
      <c r="I29" s="116"/>
      <c r="J29" s="116"/>
    </row>
    <row r="30" spans="1:10" ht="15.75">
      <c r="A30" s="104">
        <v>4</v>
      </c>
      <c r="B30" s="46"/>
      <c r="C30" s="46"/>
      <c r="D30" s="52"/>
      <c r="E30" s="52"/>
      <c r="F30" s="114"/>
      <c r="G30" s="52"/>
      <c r="H30" s="115"/>
      <c r="I30" s="116"/>
      <c r="J30" s="116"/>
    </row>
    <row r="31" spans="1:10" ht="15.75">
      <c r="A31" s="104">
        <v>5</v>
      </c>
      <c r="B31" s="35"/>
      <c r="C31" s="35"/>
      <c r="D31" s="116"/>
      <c r="E31" s="116"/>
      <c r="F31" s="117"/>
      <c r="G31" s="116"/>
      <c r="H31" s="118"/>
      <c r="I31" s="116"/>
      <c r="J31" s="116"/>
    </row>
    <row r="32" spans="1:10" ht="15.75">
      <c r="A32" s="104">
        <v>6</v>
      </c>
      <c r="B32" s="35"/>
      <c r="C32" s="35"/>
      <c r="D32" s="116"/>
      <c r="E32" s="116"/>
      <c r="F32" s="117"/>
      <c r="G32" s="116"/>
      <c r="H32" s="118"/>
      <c r="I32" s="116"/>
      <c r="J32" s="116"/>
    </row>
    <row r="33" spans="1:10" ht="15.75">
      <c r="A33" s="104">
        <v>7</v>
      </c>
      <c r="B33" s="35"/>
      <c r="C33" s="35"/>
      <c r="D33" s="116"/>
      <c r="E33" s="116"/>
      <c r="F33" s="117"/>
      <c r="G33" s="116"/>
      <c r="H33" s="118"/>
      <c r="I33" s="116"/>
      <c r="J33" s="116"/>
    </row>
    <row r="34" spans="1:10" ht="15.75">
      <c r="A34" s="104">
        <v>8</v>
      </c>
      <c r="B34" s="35"/>
      <c r="C34" s="35"/>
      <c r="D34" s="116"/>
      <c r="E34" s="116"/>
      <c r="F34" s="117"/>
      <c r="G34" s="116"/>
      <c r="H34" s="118"/>
      <c r="I34" s="52"/>
      <c r="J34" s="52"/>
    </row>
    <row r="35" spans="2:3" ht="15.75">
      <c r="B35" s="290" t="s">
        <v>61</v>
      </c>
      <c r="C35" s="229"/>
    </row>
    <row r="36" spans="2:10" ht="15.75">
      <c r="B36" s="46"/>
      <c r="C36" s="46"/>
      <c r="D36" s="52"/>
      <c r="E36" s="52"/>
      <c r="F36" s="114"/>
      <c r="G36" s="52"/>
      <c r="H36" s="115"/>
      <c r="I36" s="52"/>
      <c r="J36" s="52"/>
    </row>
    <row r="37" spans="1:10" ht="15.75">
      <c r="A37" s="104">
        <v>1</v>
      </c>
      <c r="B37" s="46"/>
      <c r="C37" s="46"/>
      <c r="D37" s="52"/>
      <c r="E37" s="52"/>
      <c r="F37" s="114"/>
      <c r="G37" s="52"/>
      <c r="H37" s="115"/>
      <c r="I37" s="52"/>
      <c r="J37" s="52"/>
    </row>
    <row r="38" spans="1:10" ht="15.75">
      <c r="A38" s="104">
        <v>2</v>
      </c>
      <c r="B38" s="46"/>
      <c r="C38" s="46"/>
      <c r="D38" s="52"/>
      <c r="E38" s="52"/>
      <c r="F38" s="114"/>
      <c r="G38" s="52"/>
      <c r="H38" s="115"/>
      <c r="I38" s="52"/>
      <c r="J38" s="52"/>
    </row>
    <row r="39" spans="1:10" ht="15.75">
      <c r="A39" s="104">
        <v>3</v>
      </c>
      <c r="B39" s="35"/>
      <c r="C39" s="35"/>
      <c r="D39" s="116"/>
      <c r="E39" s="116"/>
      <c r="F39" s="117"/>
      <c r="G39" s="116"/>
      <c r="H39" s="118"/>
      <c r="I39" s="52"/>
      <c r="J39" s="52"/>
    </row>
    <row r="40" spans="1:10" ht="15.75">
      <c r="A40" s="104">
        <v>4</v>
      </c>
      <c r="B40" s="35"/>
      <c r="C40" s="35"/>
      <c r="D40" s="116"/>
      <c r="E40" s="116"/>
      <c r="F40" s="117"/>
      <c r="G40" s="116"/>
      <c r="H40" s="118"/>
      <c r="I40" s="52"/>
      <c r="J40" s="52"/>
    </row>
    <row r="41" spans="1:10" ht="15.75">
      <c r="A41" s="104">
        <v>5</v>
      </c>
      <c r="B41" s="35"/>
      <c r="C41" s="35"/>
      <c r="D41" s="116"/>
      <c r="E41" s="116"/>
      <c r="F41" s="117"/>
      <c r="G41" s="116"/>
      <c r="H41" s="118"/>
      <c r="I41" s="52"/>
      <c r="J41" s="52"/>
    </row>
    <row r="42" spans="1:10" ht="15.75">
      <c r="A42" s="104">
        <v>6</v>
      </c>
      <c r="B42" s="35"/>
      <c r="C42" s="35"/>
      <c r="D42" s="116"/>
      <c r="E42" s="116"/>
      <c r="F42" s="117"/>
      <c r="G42" s="116"/>
      <c r="H42" s="118"/>
      <c r="I42" s="52"/>
      <c r="J42" s="52"/>
    </row>
    <row r="43" spans="1:10" ht="15.75">
      <c r="A43" s="104">
        <v>7</v>
      </c>
      <c r="B43" s="35"/>
      <c r="C43" s="35"/>
      <c r="D43" s="116"/>
      <c r="E43" s="116"/>
      <c r="F43" s="117"/>
      <c r="G43" s="116"/>
      <c r="H43" s="118"/>
      <c r="I43" s="52"/>
      <c r="J43" s="52"/>
    </row>
    <row r="44" spans="1:10" ht="15.75">
      <c r="A44" s="104">
        <v>8</v>
      </c>
      <c r="B44" s="119"/>
      <c r="C44" s="116"/>
      <c r="D44" s="116"/>
      <c r="E44" s="116"/>
      <c r="F44" s="117"/>
      <c r="G44" s="116"/>
      <c r="H44" s="118"/>
      <c r="I44" s="52"/>
      <c r="J44" s="52"/>
    </row>
    <row r="45" spans="1:4" ht="15.75">
      <c r="A45" s="104" t="s">
        <v>62</v>
      </c>
      <c r="B45" s="111" t="s">
        <v>63</v>
      </c>
      <c r="C45" s="51" t="s">
        <v>51</v>
      </c>
      <c r="D45" s="52"/>
    </row>
    <row r="46" ht="15.75">
      <c r="C46" s="51" t="s">
        <v>52</v>
      </c>
    </row>
    <row r="47" spans="1:4" ht="15.75">
      <c r="A47" s="104" t="s">
        <v>64</v>
      </c>
      <c r="B47" s="111" t="s">
        <v>65</v>
      </c>
      <c r="C47" s="51" t="s">
        <v>51</v>
      </c>
      <c r="D47" s="52"/>
    </row>
    <row r="48" ht="15.75">
      <c r="C48" s="51" t="s">
        <v>52</v>
      </c>
    </row>
    <row r="49" spans="1:4" ht="15.75">
      <c r="A49" s="104" t="s">
        <v>66</v>
      </c>
      <c r="B49" s="111" t="s">
        <v>67</v>
      </c>
      <c r="C49" s="51" t="s">
        <v>51</v>
      </c>
      <c r="D49" s="52"/>
    </row>
    <row r="50" ht="15.75">
      <c r="C50" s="51" t="s">
        <v>52</v>
      </c>
    </row>
  </sheetData>
  <mergeCells count="14">
    <mergeCell ref="B35:C35"/>
    <mergeCell ref="E16:E17"/>
    <mergeCell ref="B8:C9"/>
    <mergeCell ref="D11:E11"/>
    <mergeCell ref="B25:C25"/>
    <mergeCell ref="G11:H11"/>
    <mergeCell ref="D12:E12"/>
    <mergeCell ref="G12:H12"/>
    <mergeCell ref="B5:E6"/>
    <mergeCell ref="F5:F6"/>
    <mergeCell ref="G5:J6"/>
    <mergeCell ref="E8:E9"/>
    <mergeCell ref="F8:F9"/>
    <mergeCell ref="G8:G9"/>
  </mergeCells>
  <printOptions/>
  <pageMargins left="0.21" right="0.19" top="0.38" bottom="0.68" header="0.28" footer="0.4921259845"/>
  <pageSetup horizontalDpi="360" verticalDpi="360" orientation="portrait" paperSize="9" scale="94" r:id="rId1"/>
</worksheet>
</file>

<file path=xl/worksheets/sheet7.xml><?xml version="1.0" encoding="utf-8"?>
<worksheet xmlns="http://schemas.openxmlformats.org/spreadsheetml/2006/main" xmlns:r="http://schemas.openxmlformats.org/officeDocument/2006/relationships">
  <sheetPr codeName="Tabelle7"/>
  <dimension ref="A1:K2"/>
  <sheetViews>
    <sheetView workbookViewId="0" topLeftCell="A37">
      <selection activeCell="L58" sqref="L58"/>
    </sheetView>
  </sheetViews>
  <sheetFormatPr defaultColWidth="11.421875" defaultRowHeight="12.75"/>
  <cols>
    <col min="1" max="16384" width="11.421875" style="155" customWidth="1"/>
  </cols>
  <sheetData>
    <row r="1" spans="1:11" ht="12.75">
      <c r="A1" s="293" t="s">
        <v>109</v>
      </c>
      <c r="B1" s="293"/>
      <c r="C1" s="293"/>
      <c r="D1" s="293"/>
      <c r="E1" s="293"/>
      <c r="F1" s="293"/>
      <c r="G1" s="293"/>
      <c r="H1" s="293"/>
      <c r="I1" s="293"/>
      <c r="J1" s="293"/>
      <c r="K1" s="293"/>
    </row>
    <row r="2" spans="1:11" ht="12.75">
      <c r="A2" s="293"/>
      <c r="B2" s="293"/>
      <c r="C2" s="293"/>
      <c r="D2" s="293"/>
      <c r="E2" s="293"/>
      <c r="F2" s="293"/>
      <c r="G2" s="293"/>
      <c r="H2" s="293"/>
      <c r="I2" s="293"/>
      <c r="J2" s="293"/>
      <c r="K2" s="293"/>
    </row>
  </sheetData>
  <mergeCells count="1">
    <mergeCell ref="A1:K2"/>
  </mergeCells>
  <printOptions/>
  <pageMargins left="0.12" right="0.12" top="0.65" bottom="0.73" header="0.4921259845" footer="0.4921259845"/>
  <pageSetup horizontalDpi="360" verticalDpi="360" orientation="portrait" paperSize="9" scale="77" r:id="rId2"/>
  <colBreaks count="1" manualBreakCount="1">
    <brk id="11" max="65535" man="1"/>
  </colBreaks>
  <drawing r:id="rId1"/>
</worksheet>
</file>

<file path=xl/worksheets/sheet8.xml><?xml version="1.0" encoding="utf-8"?>
<worksheet xmlns="http://schemas.openxmlformats.org/spreadsheetml/2006/main" xmlns:r="http://schemas.openxmlformats.org/officeDocument/2006/relationships">
  <sheetPr codeName="Tabelle8"/>
  <dimension ref="A1:Z38"/>
  <sheetViews>
    <sheetView workbookViewId="0" topLeftCell="A1">
      <selection activeCell="I12" sqref="I12"/>
    </sheetView>
  </sheetViews>
  <sheetFormatPr defaultColWidth="11.421875" defaultRowHeight="12.75"/>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140625" style="12" customWidth="1"/>
    <col min="11" max="12" width="4.00390625" style="12" customWidth="1"/>
    <col min="13" max="18" width="5.28125" style="12" customWidth="1"/>
    <col min="19" max="19" width="10.8515625" style="55" bestFit="1" customWidth="1"/>
    <col min="20" max="20" width="2.8515625" style="55" customWidth="1"/>
    <col min="21" max="21" width="3.00390625" style="55" customWidth="1"/>
    <col min="22" max="25" width="2.8515625" style="55" customWidth="1"/>
    <col min="26" max="26" width="3.421875" style="12" bestFit="1" customWidth="1"/>
  </cols>
  <sheetData>
    <row r="1" spans="1:25" ht="12.75">
      <c r="A1" s="9"/>
      <c r="B1" s="164"/>
      <c r="C1" s="165"/>
      <c r="D1" s="164"/>
      <c r="E1" s="164"/>
      <c r="F1" s="164"/>
      <c r="G1" s="164"/>
      <c r="H1" s="164"/>
      <c r="I1" s="165"/>
      <c r="J1" s="164"/>
      <c r="K1" s="164"/>
      <c r="L1" s="164"/>
      <c r="M1" s="164"/>
      <c r="N1" s="164"/>
      <c r="O1" s="164"/>
      <c r="P1" s="164"/>
      <c r="Q1" s="164"/>
      <c r="R1" s="164"/>
      <c r="S1" s="166"/>
      <c r="T1" s="166"/>
      <c r="U1" s="166"/>
      <c r="V1" s="166"/>
      <c r="W1" s="11"/>
      <c r="X1" s="11"/>
      <c r="Y1" s="11"/>
    </row>
    <row r="2" spans="1:25" ht="12.75">
      <c r="A2" s="9"/>
      <c r="B2" s="164"/>
      <c r="C2" s="165"/>
      <c r="D2" s="164"/>
      <c r="E2" s="164"/>
      <c r="F2" s="164"/>
      <c r="G2" s="164"/>
      <c r="H2" s="164"/>
      <c r="I2" s="165"/>
      <c r="J2" s="164"/>
      <c r="K2" s="164"/>
      <c r="L2" s="164"/>
      <c r="M2" s="164"/>
      <c r="N2" s="164"/>
      <c r="O2" s="164"/>
      <c r="P2" s="164"/>
      <c r="Q2" s="164"/>
      <c r="R2" s="164"/>
      <c r="S2" s="166"/>
      <c r="T2" s="166"/>
      <c r="U2" s="166"/>
      <c r="V2" s="166"/>
      <c r="W2" s="11"/>
      <c r="X2" s="11"/>
      <c r="Y2" s="11"/>
    </row>
    <row r="3" spans="1:25" ht="12.75">
      <c r="A3" s="9"/>
      <c r="B3" s="164"/>
      <c r="C3" s="165"/>
      <c r="D3" s="164"/>
      <c r="E3" s="164"/>
      <c r="F3" s="164"/>
      <c r="G3" s="164"/>
      <c r="H3" s="164"/>
      <c r="I3" s="165"/>
      <c r="J3" s="164"/>
      <c r="K3" s="164"/>
      <c r="L3" s="164"/>
      <c r="M3" s="164"/>
      <c r="N3" s="164"/>
      <c r="O3" s="164"/>
      <c r="P3" s="164"/>
      <c r="Q3" s="164"/>
      <c r="R3" s="164"/>
      <c r="S3" s="166"/>
      <c r="T3" s="166"/>
      <c r="U3" s="166"/>
      <c r="V3" s="166"/>
      <c r="W3" s="11"/>
      <c r="X3" s="11"/>
      <c r="Y3" s="11"/>
    </row>
    <row r="4" spans="1:25" ht="13.5" thickBot="1">
      <c r="A4" s="9"/>
      <c r="B4" s="164"/>
      <c r="C4" s="165"/>
      <c r="D4" s="164"/>
      <c r="E4" s="164"/>
      <c r="F4" s="164"/>
      <c r="G4" s="164"/>
      <c r="H4" s="164"/>
      <c r="I4" s="165"/>
      <c r="J4" s="164"/>
      <c r="K4" s="164"/>
      <c r="L4" s="164"/>
      <c r="M4" s="164"/>
      <c r="N4" s="164"/>
      <c r="O4" s="164"/>
      <c r="P4" s="164"/>
      <c r="Q4" s="164"/>
      <c r="R4" s="164"/>
      <c r="S4" s="166"/>
      <c r="T4" s="166"/>
      <c r="U4" s="166"/>
      <c r="V4" s="166"/>
      <c r="W4" s="11"/>
      <c r="X4" s="11"/>
      <c r="Y4" s="11"/>
    </row>
    <row r="5" spans="1:25" ht="13.5" thickBot="1">
      <c r="A5" s="14"/>
      <c r="B5" s="14"/>
      <c r="C5" s="10"/>
      <c r="D5" s="15" t="s">
        <v>70</v>
      </c>
      <c r="E5" s="16">
        <v>14</v>
      </c>
      <c r="F5" s="9"/>
      <c r="G5" s="9"/>
      <c r="H5" s="9"/>
      <c r="I5" s="10"/>
      <c r="J5" s="17">
        <f>SUM(J7,J8,J9,J10,J11,J12,J13,J14,J15,J16,J17,J18,J19,J20,J21,J22)</f>
        <v>0</v>
      </c>
      <c r="K5" s="17"/>
      <c r="L5" s="17"/>
      <c r="M5" s="17">
        <f aca="true" t="shared" si="0" ref="M5:W5">SUM(M7,M8,M9,M10,M11,M12,M13,M14,M15,M16,M17,M18,M19,M20,M21,M22)</f>
        <v>15</v>
      </c>
      <c r="N5" s="17">
        <f t="shared" si="0"/>
        <v>45</v>
      </c>
      <c r="O5" s="17">
        <f t="shared" si="0"/>
        <v>0</v>
      </c>
      <c r="P5" s="17">
        <f t="shared" si="0"/>
        <v>22</v>
      </c>
      <c r="Q5" s="17">
        <f t="shared" si="0"/>
        <v>13</v>
      </c>
      <c r="R5" s="17">
        <f t="shared" si="0"/>
        <v>259</v>
      </c>
      <c r="S5" s="17">
        <f t="shared" si="0"/>
        <v>1070000</v>
      </c>
      <c r="T5" s="17">
        <f t="shared" si="0"/>
        <v>3</v>
      </c>
      <c r="U5" s="17">
        <f t="shared" si="0"/>
        <v>0</v>
      </c>
      <c r="V5" s="17">
        <f t="shared" si="0"/>
        <v>152</v>
      </c>
      <c r="W5" s="17">
        <f t="shared" si="0"/>
        <v>0</v>
      </c>
      <c r="X5" s="17"/>
      <c r="Y5" s="17"/>
    </row>
    <row r="6" spans="1:26" ht="12.75">
      <c r="A6" s="1" t="s">
        <v>0</v>
      </c>
      <c r="B6" s="1" t="s">
        <v>69</v>
      </c>
      <c r="C6" s="2" t="s">
        <v>1</v>
      </c>
      <c r="D6" s="1" t="s">
        <v>2</v>
      </c>
      <c r="E6" s="3" t="s">
        <v>3</v>
      </c>
      <c r="F6" s="1" t="s">
        <v>4</v>
      </c>
      <c r="G6" s="1" t="s">
        <v>5</v>
      </c>
      <c r="H6" s="1" t="s">
        <v>6</v>
      </c>
      <c r="I6" s="1" t="s">
        <v>7</v>
      </c>
      <c r="J6" s="1" t="s">
        <v>39</v>
      </c>
      <c r="K6" s="1" t="s">
        <v>8</v>
      </c>
      <c r="L6" s="1" t="s">
        <v>8</v>
      </c>
      <c r="M6" s="4" t="s">
        <v>9</v>
      </c>
      <c r="N6" s="1" t="s">
        <v>10</v>
      </c>
      <c r="O6" s="1" t="s">
        <v>11</v>
      </c>
      <c r="P6" s="1" t="s">
        <v>12</v>
      </c>
      <c r="Q6" s="1" t="s">
        <v>13</v>
      </c>
      <c r="R6" s="1" t="s">
        <v>14</v>
      </c>
      <c r="S6" s="5" t="s">
        <v>15</v>
      </c>
      <c r="T6" s="6" t="s">
        <v>97</v>
      </c>
      <c r="U6" s="6" t="s">
        <v>98</v>
      </c>
      <c r="V6" s="6" t="s">
        <v>99</v>
      </c>
      <c r="W6" s="6" t="s">
        <v>106</v>
      </c>
      <c r="X6" s="6" t="s">
        <v>115</v>
      </c>
      <c r="Y6" s="6" t="s">
        <v>118</v>
      </c>
      <c r="Z6" s="7" t="s">
        <v>38</v>
      </c>
    </row>
    <row r="7" spans="1:26" ht="15">
      <c r="A7" s="15">
        <v>1</v>
      </c>
      <c r="B7" s="18"/>
      <c r="C7" s="156" t="s">
        <v>124</v>
      </c>
      <c r="D7" s="157" t="s">
        <v>125</v>
      </c>
      <c r="E7" s="157">
        <v>7</v>
      </c>
      <c r="F7" s="157">
        <v>3</v>
      </c>
      <c r="G7" s="157">
        <v>3</v>
      </c>
      <c r="H7" s="157">
        <v>7</v>
      </c>
      <c r="I7" s="160" t="s">
        <v>216</v>
      </c>
      <c r="J7" s="22"/>
      <c r="K7" s="20"/>
      <c r="L7" s="20"/>
      <c r="M7" s="20">
        <v>8</v>
      </c>
      <c r="N7" s="20">
        <v>1</v>
      </c>
      <c r="O7" s="20"/>
      <c r="P7" s="20"/>
      <c r="Q7" s="20">
        <v>2</v>
      </c>
      <c r="R7" s="15">
        <f aca="true" t="shared" si="1" ref="R7:R22">(M7*1)+(N7*3)+(O7*2)+(P7*2)+(Q7*5)</f>
        <v>21</v>
      </c>
      <c r="S7" s="158">
        <v>70000</v>
      </c>
      <c r="T7" s="24">
        <v>0</v>
      </c>
      <c r="U7" s="24">
        <v>0</v>
      </c>
      <c r="V7" s="24">
        <v>14</v>
      </c>
      <c r="W7" s="24">
        <v>0</v>
      </c>
      <c r="X7" s="24">
        <v>0</v>
      </c>
      <c r="Y7" s="24">
        <v>0</v>
      </c>
      <c r="Z7" s="25">
        <f aca="true" t="shared" si="2" ref="Z7:Z22">IF(R7&gt;=176,0,IF(R7&gt;=126,176-R7,IF(R7&gt;=76,126-R7,IF(R7&gt;=51,76-R7,IF(R7&gt;=31,51-R7,IF(R7&gt;=16,31-R7,IF(R7&gt;=6,16-R7,IF(R7&gt;=0,6-R7,0))))))))</f>
        <v>10</v>
      </c>
    </row>
    <row r="8" spans="1:26" ht="16.5">
      <c r="A8" s="15">
        <v>2</v>
      </c>
      <c r="B8" s="18"/>
      <c r="C8" s="156" t="s">
        <v>126</v>
      </c>
      <c r="D8" s="157" t="s">
        <v>127</v>
      </c>
      <c r="E8" s="167">
        <v>8</v>
      </c>
      <c r="F8" s="157">
        <v>3</v>
      </c>
      <c r="G8" s="157">
        <v>3</v>
      </c>
      <c r="H8" s="157">
        <v>8</v>
      </c>
      <c r="I8" s="160" t="s">
        <v>156</v>
      </c>
      <c r="J8" s="22"/>
      <c r="K8" s="20"/>
      <c r="L8" s="20"/>
      <c r="M8" s="20"/>
      <c r="N8" s="20">
        <v>1</v>
      </c>
      <c r="O8" s="20"/>
      <c r="P8" s="20">
        <v>6</v>
      </c>
      <c r="Q8" s="20">
        <v>1</v>
      </c>
      <c r="R8" s="15">
        <f t="shared" si="1"/>
        <v>20</v>
      </c>
      <c r="S8" s="158">
        <v>90000</v>
      </c>
      <c r="T8" s="24">
        <v>0</v>
      </c>
      <c r="U8" s="24">
        <v>0</v>
      </c>
      <c r="V8" s="24">
        <v>14</v>
      </c>
      <c r="W8" s="24">
        <v>0</v>
      </c>
      <c r="X8" s="24">
        <v>0</v>
      </c>
      <c r="Y8" s="24">
        <v>0</v>
      </c>
      <c r="Z8" s="25">
        <f t="shared" si="2"/>
        <v>11</v>
      </c>
    </row>
    <row r="9" spans="1:26" ht="15">
      <c r="A9" s="15">
        <v>3</v>
      </c>
      <c r="B9" s="18"/>
      <c r="C9" s="156" t="s">
        <v>128</v>
      </c>
      <c r="D9" s="157" t="s">
        <v>127</v>
      </c>
      <c r="E9" s="157">
        <v>7</v>
      </c>
      <c r="F9" s="157">
        <v>3</v>
      </c>
      <c r="G9" s="157">
        <v>3</v>
      </c>
      <c r="H9" s="157">
        <v>8</v>
      </c>
      <c r="I9" s="160" t="s">
        <v>217</v>
      </c>
      <c r="J9" s="22"/>
      <c r="K9" s="20"/>
      <c r="L9" s="20"/>
      <c r="M9" s="20"/>
      <c r="N9" s="20"/>
      <c r="O9" s="20"/>
      <c r="P9" s="20">
        <v>2</v>
      </c>
      <c r="Q9" s="20">
        <v>2</v>
      </c>
      <c r="R9" s="15">
        <f t="shared" si="1"/>
        <v>14</v>
      </c>
      <c r="S9" s="158">
        <v>90000</v>
      </c>
      <c r="T9" s="24">
        <v>0</v>
      </c>
      <c r="U9" s="24">
        <v>0</v>
      </c>
      <c r="V9" s="24">
        <v>14</v>
      </c>
      <c r="W9" s="24">
        <v>0</v>
      </c>
      <c r="X9" s="24">
        <v>0</v>
      </c>
      <c r="Y9" s="24">
        <v>0</v>
      </c>
      <c r="Z9" s="25">
        <f t="shared" si="2"/>
        <v>2</v>
      </c>
    </row>
    <row r="10" spans="1:26" ht="16.5">
      <c r="A10" s="15">
        <v>4</v>
      </c>
      <c r="B10" s="18"/>
      <c r="C10" s="156" t="s">
        <v>129</v>
      </c>
      <c r="D10" s="157" t="s">
        <v>130</v>
      </c>
      <c r="E10" s="167">
        <v>9</v>
      </c>
      <c r="F10" s="157">
        <v>2</v>
      </c>
      <c r="G10" s="157">
        <v>4</v>
      </c>
      <c r="H10" s="157">
        <v>7</v>
      </c>
      <c r="I10" s="160" t="s">
        <v>218</v>
      </c>
      <c r="J10" s="22"/>
      <c r="K10" s="20"/>
      <c r="L10" s="20"/>
      <c r="M10" s="20"/>
      <c r="N10" s="20"/>
      <c r="O10" s="20"/>
      <c r="P10" s="20"/>
      <c r="Q10" s="20"/>
      <c r="R10" s="15">
        <f t="shared" si="1"/>
        <v>0</v>
      </c>
      <c r="S10" s="158">
        <v>80000</v>
      </c>
      <c r="T10" s="24">
        <v>0</v>
      </c>
      <c r="U10" s="24">
        <v>0</v>
      </c>
      <c r="V10" s="24">
        <v>0</v>
      </c>
      <c r="W10" s="24">
        <v>0</v>
      </c>
      <c r="X10" s="24">
        <v>14</v>
      </c>
      <c r="Y10" s="24">
        <v>0</v>
      </c>
      <c r="Z10" s="25">
        <f t="shared" si="2"/>
        <v>6</v>
      </c>
    </row>
    <row r="11" spans="1:26" ht="16.5">
      <c r="A11" s="15">
        <v>5</v>
      </c>
      <c r="B11" s="18"/>
      <c r="C11" s="156" t="s">
        <v>131</v>
      </c>
      <c r="D11" s="157" t="s">
        <v>130</v>
      </c>
      <c r="E11" s="168">
        <v>9</v>
      </c>
      <c r="F11" s="157">
        <v>2</v>
      </c>
      <c r="G11" s="157">
        <v>4</v>
      </c>
      <c r="H11" s="157">
        <v>7</v>
      </c>
      <c r="I11" s="160" t="s">
        <v>219</v>
      </c>
      <c r="J11" s="22"/>
      <c r="K11" s="20"/>
      <c r="L11" s="20"/>
      <c r="M11" s="20">
        <v>1</v>
      </c>
      <c r="N11" s="20">
        <v>21</v>
      </c>
      <c r="O11" s="20"/>
      <c r="P11" s="20"/>
      <c r="Q11" s="20"/>
      <c r="R11" s="15">
        <f t="shared" si="1"/>
        <v>64</v>
      </c>
      <c r="S11" s="158">
        <v>80000</v>
      </c>
      <c r="T11" s="24">
        <v>0</v>
      </c>
      <c r="U11" s="24">
        <v>0</v>
      </c>
      <c r="V11" s="24">
        <v>14</v>
      </c>
      <c r="W11" s="24">
        <v>0</v>
      </c>
      <c r="X11" s="24">
        <v>0</v>
      </c>
      <c r="Y11" s="24">
        <v>0</v>
      </c>
      <c r="Z11" s="25">
        <f t="shared" si="2"/>
        <v>12</v>
      </c>
    </row>
    <row r="12" spans="1:26" ht="15">
      <c r="A12" s="15">
        <v>6</v>
      </c>
      <c r="B12" s="18"/>
      <c r="C12" s="156" t="s">
        <v>212</v>
      </c>
      <c r="D12" s="157" t="s">
        <v>132</v>
      </c>
      <c r="E12" s="157">
        <v>7</v>
      </c>
      <c r="F12" s="157">
        <v>3</v>
      </c>
      <c r="G12" s="157">
        <v>3</v>
      </c>
      <c r="H12" s="157">
        <v>7</v>
      </c>
      <c r="I12" s="160"/>
      <c r="J12" s="22"/>
      <c r="K12" s="20"/>
      <c r="L12" s="20"/>
      <c r="M12" s="20"/>
      <c r="N12" s="20"/>
      <c r="O12" s="20"/>
      <c r="P12" s="20"/>
      <c r="Q12" s="20"/>
      <c r="R12" s="15">
        <f t="shared" si="1"/>
        <v>0</v>
      </c>
      <c r="S12" s="158">
        <v>50000</v>
      </c>
      <c r="T12" s="24">
        <v>0</v>
      </c>
      <c r="U12" s="24">
        <v>0</v>
      </c>
      <c r="V12" s="24">
        <v>14</v>
      </c>
      <c r="W12" s="24">
        <v>0</v>
      </c>
      <c r="X12" s="24">
        <v>0</v>
      </c>
      <c r="Y12" s="24">
        <v>0</v>
      </c>
      <c r="Z12" s="25">
        <f t="shared" si="2"/>
        <v>6</v>
      </c>
    </row>
    <row r="13" spans="1:26" ht="15">
      <c r="A13" s="15">
        <v>7</v>
      </c>
      <c r="B13" s="18"/>
      <c r="C13" s="156" t="s">
        <v>133</v>
      </c>
      <c r="D13" s="157" t="s">
        <v>132</v>
      </c>
      <c r="E13" s="157">
        <v>7</v>
      </c>
      <c r="F13" s="157">
        <v>3</v>
      </c>
      <c r="G13" s="157">
        <v>3</v>
      </c>
      <c r="H13" s="157">
        <v>7</v>
      </c>
      <c r="I13" s="160"/>
      <c r="J13" s="22"/>
      <c r="K13" s="20"/>
      <c r="L13" s="20"/>
      <c r="M13" s="20"/>
      <c r="N13" s="20"/>
      <c r="O13" s="20"/>
      <c r="P13" s="20">
        <v>1</v>
      </c>
      <c r="Q13" s="20"/>
      <c r="R13" s="15">
        <f t="shared" si="1"/>
        <v>2</v>
      </c>
      <c r="S13" s="158">
        <v>50000</v>
      </c>
      <c r="T13" s="24">
        <v>0</v>
      </c>
      <c r="U13" s="24">
        <v>0</v>
      </c>
      <c r="V13" s="24">
        <v>14</v>
      </c>
      <c r="W13" s="24">
        <v>0</v>
      </c>
      <c r="X13" s="24">
        <v>0</v>
      </c>
      <c r="Y13" s="24">
        <v>0</v>
      </c>
      <c r="Z13" s="25">
        <f t="shared" si="2"/>
        <v>4</v>
      </c>
    </row>
    <row r="14" spans="1:26" ht="15">
      <c r="A14" s="15">
        <v>8</v>
      </c>
      <c r="B14" s="18"/>
      <c r="C14" s="156" t="s">
        <v>134</v>
      </c>
      <c r="D14" s="157" t="s">
        <v>125</v>
      </c>
      <c r="E14" s="157">
        <v>7</v>
      </c>
      <c r="F14" s="157">
        <v>3</v>
      </c>
      <c r="G14" s="157">
        <v>3</v>
      </c>
      <c r="H14" s="157">
        <v>7</v>
      </c>
      <c r="I14" s="160" t="s">
        <v>220</v>
      </c>
      <c r="J14" s="22"/>
      <c r="K14" s="20"/>
      <c r="L14" s="20"/>
      <c r="M14" s="20"/>
      <c r="N14" s="20"/>
      <c r="O14" s="20"/>
      <c r="P14" s="20"/>
      <c r="Q14" s="20"/>
      <c r="R14" s="15">
        <f t="shared" si="1"/>
        <v>0</v>
      </c>
      <c r="S14" s="158">
        <v>70000</v>
      </c>
      <c r="T14" s="24">
        <v>0</v>
      </c>
      <c r="U14" s="24">
        <v>0</v>
      </c>
      <c r="V14" s="24">
        <v>0</v>
      </c>
      <c r="W14" s="24">
        <v>0</v>
      </c>
      <c r="X14" s="24">
        <v>14</v>
      </c>
      <c r="Y14" s="24">
        <v>0</v>
      </c>
      <c r="Z14" s="25">
        <f t="shared" si="2"/>
        <v>6</v>
      </c>
    </row>
    <row r="15" spans="1:26" ht="15">
      <c r="A15" s="15">
        <v>9</v>
      </c>
      <c r="B15" s="18"/>
      <c r="C15" s="156" t="s">
        <v>135</v>
      </c>
      <c r="D15" s="157" t="s">
        <v>132</v>
      </c>
      <c r="E15" s="157">
        <v>7</v>
      </c>
      <c r="F15" s="157">
        <v>3</v>
      </c>
      <c r="G15" s="157">
        <v>3</v>
      </c>
      <c r="H15" s="157">
        <v>7</v>
      </c>
      <c r="I15" s="178" t="s">
        <v>221</v>
      </c>
      <c r="J15" s="22"/>
      <c r="K15" s="20"/>
      <c r="L15" s="20"/>
      <c r="M15" s="20"/>
      <c r="N15" s="20"/>
      <c r="O15" s="20"/>
      <c r="P15" s="20">
        <v>2</v>
      </c>
      <c r="Q15" s="20">
        <v>2</v>
      </c>
      <c r="R15" s="15">
        <f t="shared" si="1"/>
        <v>14</v>
      </c>
      <c r="S15" s="158">
        <v>50000</v>
      </c>
      <c r="T15" s="24">
        <v>0</v>
      </c>
      <c r="U15" s="24">
        <v>0</v>
      </c>
      <c r="V15" s="24">
        <v>13</v>
      </c>
      <c r="W15" s="24">
        <v>0</v>
      </c>
      <c r="X15" s="24">
        <v>0</v>
      </c>
      <c r="Y15" s="24">
        <v>1</v>
      </c>
      <c r="Z15" s="25">
        <f t="shared" si="2"/>
        <v>2</v>
      </c>
    </row>
    <row r="16" spans="1:26" ht="15">
      <c r="A16" s="15">
        <v>10</v>
      </c>
      <c r="B16" s="18"/>
      <c r="C16" s="156" t="s">
        <v>136</v>
      </c>
      <c r="D16" s="157" t="s">
        <v>132</v>
      </c>
      <c r="E16" s="157">
        <v>7</v>
      </c>
      <c r="F16" s="157">
        <v>3</v>
      </c>
      <c r="G16" s="157">
        <v>3</v>
      </c>
      <c r="H16" s="157">
        <v>7</v>
      </c>
      <c r="I16" s="160"/>
      <c r="J16" s="22"/>
      <c r="K16" s="20"/>
      <c r="L16" s="20"/>
      <c r="M16" s="20"/>
      <c r="N16" s="20"/>
      <c r="O16" s="20"/>
      <c r="P16" s="20"/>
      <c r="Q16" s="20"/>
      <c r="R16" s="15">
        <f t="shared" si="1"/>
        <v>0</v>
      </c>
      <c r="S16" s="158">
        <v>50000</v>
      </c>
      <c r="T16" s="24">
        <v>1</v>
      </c>
      <c r="U16" s="24">
        <v>0</v>
      </c>
      <c r="V16" s="24">
        <v>2</v>
      </c>
      <c r="W16" s="24">
        <v>0</v>
      </c>
      <c r="X16" s="24">
        <v>11</v>
      </c>
      <c r="Y16" s="24">
        <v>0</v>
      </c>
      <c r="Z16" s="25">
        <f t="shared" si="2"/>
        <v>6</v>
      </c>
    </row>
    <row r="17" spans="1:26" ht="15">
      <c r="A17" s="15">
        <v>11</v>
      </c>
      <c r="B17" s="18"/>
      <c r="C17" s="156" t="s">
        <v>137</v>
      </c>
      <c r="D17" s="157" t="s">
        <v>132</v>
      </c>
      <c r="E17" s="157">
        <v>7</v>
      </c>
      <c r="F17" s="157">
        <v>3</v>
      </c>
      <c r="G17" s="157">
        <v>3</v>
      </c>
      <c r="H17" s="157">
        <v>7</v>
      </c>
      <c r="I17" s="160" t="s">
        <v>222</v>
      </c>
      <c r="J17" s="22"/>
      <c r="K17" s="20"/>
      <c r="L17" s="20"/>
      <c r="M17" s="20"/>
      <c r="N17" s="20">
        <v>1</v>
      </c>
      <c r="O17" s="20"/>
      <c r="P17" s="20">
        <v>1</v>
      </c>
      <c r="Q17" s="20">
        <v>1</v>
      </c>
      <c r="R17" s="15">
        <f t="shared" si="1"/>
        <v>10</v>
      </c>
      <c r="S17" s="158">
        <v>50000</v>
      </c>
      <c r="T17" s="24">
        <v>1</v>
      </c>
      <c r="U17" s="24">
        <v>0</v>
      </c>
      <c r="V17" s="24">
        <v>13</v>
      </c>
      <c r="W17" s="24">
        <v>0</v>
      </c>
      <c r="X17" s="24">
        <v>0</v>
      </c>
      <c r="Y17" s="24">
        <v>0</v>
      </c>
      <c r="Z17" s="25">
        <f t="shared" si="2"/>
        <v>6</v>
      </c>
    </row>
    <row r="18" spans="1:26" ht="16.5">
      <c r="A18" s="15">
        <v>12</v>
      </c>
      <c r="B18" s="18"/>
      <c r="C18" s="156" t="s">
        <v>138</v>
      </c>
      <c r="D18" s="157" t="s">
        <v>130</v>
      </c>
      <c r="E18" s="167">
        <v>11</v>
      </c>
      <c r="F18" s="157">
        <v>2</v>
      </c>
      <c r="G18" s="157">
        <v>4</v>
      </c>
      <c r="H18" s="157">
        <v>7</v>
      </c>
      <c r="I18" s="160" t="s">
        <v>223</v>
      </c>
      <c r="J18" s="22"/>
      <c r="K18" s="20"/>
      <c r="L18" s="20"/>
      <c r="M18" s="20">
        <v>4</v>
      </c>
      <c r="N18" s="20">
        <v>16</v>
      </c>
      <c r="O18" s="20"/>
      <c r="P18" s="20"/>
      <c r="Q18" s="20">
        <v>1</v>
      </c>
      <c r="R18" s="15">
        <f t="shared" si="1"/>
        <v>57</v>
      </c>
      <c r="S18" s="23">
        <v>80000</v>
      </c>
      <c r="T18" s="24">
        <v>1</v>
      </c>
      <c r="U18" s="24">
        <v>0</v>
      </c>
      <c r="V18" s="24">
        <v>11</v>
      </c>
      <c r="W18" s="24">
        <v>0</v>
      </c>
      <c r="X18" s="24">
        <v>2</v>
      </c>
      <c r="Y18" s="24">
        <v>0</v>
      </c>
      <c r="Z18" s="25">
        <f t="shared" si="2"/>
        <v>19</v>
      </c>
    </row>
    <row r="19" spans="1:26" ht="15">
      <c r="A19" s="15">
        <v>13</v>
      </c>
      <c r="B19" s="18"/>
      <c r="C19" s="156" t="s">
        <v>139</v>
      </c>
      <c r="D19" s="157" t="s">
        <v>132</v>
      </c>
      <c r="E19" s="157">
        <v>7</v>
      </c>
      <c r="F19" s="157">
        <v>3</v>
      </c>
      <c r="G19" s="157">
        <v>3</v>
      </c>
      <c r="H19" s="157">
        <v>7</v>
      </c>
      <c r="I19" s="160"/>
      <c r="J19" s="22"/>
      <c r="K19" s="20"/>
      <c r="L19" s="20"/>
      <c r="M19" s="20"/>
      <c r="N19" s="20"/>
      <c r="O19" s="20"/>
      <c r="P19" s="20"/>
      <c r="Q19" s="20">
        <v>1</v>
      </c>
      <c r="R19" s="15">
        <f t="shared" si="1"/>
        <v>5</v>
      </c>
      <c r="S19" s="23">
        <v>50000</v>
      </c>
      <c r="T19" s="24">
        <v>0</v>
      </c>
      <c r="U19" s="24">
        <v>0</v>
      </c>
      <c r="V19" s="24">
        <v>11</v>
      </c>
      <c r="W19" s="24">
        <v>0</v>
      </c>
      <c r="X19" s="24">
        <v>3</v>
      </c>
      <c r="Y19" s="24">
        <v>0</v>
      </c>
      <c r="Z19" s="25">
        <f t="shared" si="2"/>
        <v>1</v>
      </c>
    </row>
    <row r="20" spans="1:26" ht="18">
      <c r="A20" s="15">
        <v>14</v>
      </c>
      <c r="B20" s="18"/>
      <c r="C20" s="156" t="s">
        <v>140</v>
      </c>
      <c r="D20" s="157" t="s">
        <v>141</v>
      </c>
      <c r="E20" s="157">
        <v>6</v>
      </c>
      <c r="F20" s="157">
        <v>5</v>
      </c>
      <c r="G20" s="157">
        <v>2</v>
      </c>
      <c r="H20" s="157">
        <v>8</v>
      </c>
      <c r="I20" s="160" t="s">
        <v>224</v>
      </c>
      <c r="J20" s="22"/>
      <c r="K20" s="20"/>
      <c r="L20" s="20"/>
      <c r="M20" s="20">
        <v>1</v>
      </c>
      <c r="N20" s="20">
        <v>1</v>
      </c>
      <c r="O20" s="20"/>
      <c r="P20" s="20">
        <v>10</v>
      </c>
      <c r="Q20" s="20">
        <v>2</v>
      </c>
      <c r="R20" s="15">
        <f t="shared" si="1"/>
        <v>34</v>
      </c>
      <c r="S20" s="23">
        <v>130000</v>
      </c>
      <c r="T20" s="24">
        <v>0</v>
      </c>
      <c r="U20" s="24">
        <v>0</v>
      </c>
      <c r="V20" s="24">
        <v>10</v>
      </c>
      <c r="W20" s="24">
        <v>0</v>
      </c>
      <c r="X20" s="24">
        <v>4</v>
      </c>
      <c r="Y20" s="24">
        <v>0</v>
      </c>
      <c r="Z20" s="25">
        <f t="shared" si="2"/>
        <v>17</v>
      </c>
    </row>
    <row r="21" spans="1:26" ht="15">
      <c r="A21" s="15">
        <v>15</v>
      </c>
      <c r="B21" s="18"/>
      <c r="C21" s="156" t="s">
        <v>142</v>
      </c>
      <c r="D21" s="157" t="s">
        <v>130</v>
      </c>
      <c r="E21" s="157">
        <v>9</v>
      </c>
      <c r="F21" s="157">
        <v>2</v>
      </c>
      <c r="G21" s="157">
        <v>4</v>
      </c>
      <c r="H21" s="157">
        <v>7</v>
      </c>
      <c r="I21" s="160" t="s">
        <v>211</v>
      </c>
      <c r="J21" s="22"/>
      <c r="K21" s="20"/>
      <c r="L21" s="20"/>
      <c r="M21" s="20">
        <v>1</v>
      </c>
      <c r="N21" s="20">
        <v>4</v>
      </c>
      <c r="O21" s="20"/>
      <c r="P21" s="20"/>
      <c r="Q21" s="20">
        <v>1</v>
      </c>
      <c r="R21" s="15">
        <f t="shared" si="1"/>
        <v>18</v>
      </c>
      <c r="S21" s="23">
        <v>80000</v>
      </c>
      <c r="T21" s="24">
        <v>0</v>
      </c>
      <c r="U21" s="24">
        <v>0</v>
      </c>
      <c r="V21" s="24">
        <v>8</v>
      </c>
      <c r="W21" s="24">
        <v>0</v>
      </c>
      <c r="X21" s="24">
        <v>6</v>
      </c>
      <c r="Y21" s="24">
        <v>0</v>
      </c>
      <c r="Z21" s="25">
        <f t="shared" si="2"/>
        <v>13</v>
      </c>
    </row>
    <row r="22" spans="1:26" ht="15">
      <c r="A22" s="15">
        <v>16</v>
      </c>
      <c r="B22" s="18"/>
      <c r="C22" s="156"/>
      <c r="D22" s="157"/>
      <c r="E22" s="157"/>
      <c r="F22" s="157"/>
      <c r="G22" s="157"/>
      <c r="H22" s="157"/>
      <c r="I22" s="160"/>
      <c r="J22" s="22"/>
      <c r="K22" s="20"/>
      <c r="L22" s="29"/>
      <c r="M22" s="29"/>
      <c r="N22" s="20"/>
      <c r="O22" s="20"/>
      <c r="P22" s="20"/>
      <c r="Q22" s="20"/>
      <c r="R22" s="15">
        <f t="shared" si="1"/>
        <v>0</v>
      </c>
      <c r="S22" s="23"/>
      <c r="T22" s="24">
        <v>0</v>
      </c>
      <c r="U22" s="24">
        <v>0</v>
      </c>
      <c r="V22" s="24">
        <v>0</v>
      </c>
      <c r="W22" s="24">
        <v>0</v>
      </c>
      <c r="X22" s="24">
        <v>0</v>
      </c>
      <c r="Y22" s="24">
        <v>0</v>
      </c>
      <c r="Z22" s="25">
        <f t="shared" si="2"/>
        <v>6</v>
      </c>
    </row>
    <row r="23" spans="1:26" ht="15.75">
      <c r="A23" s="30"/>
      <c r="B23" s="31"/>
      <c r="C23" s="32">
        <f>COUNTA(C7:C22)</f>
        <v>15</v>
      </c>
      <c r="D23" s="33"/>
      <c r="E23" s="222" t="s">
        <v>23</v>
      </c>
      <c r="F23" s="241"/>
      <c r="G23" s="241"/>
      <c r="H23" s="242"/>
      <c r="I23" s="230" t="s">
        <v>150</v>
      </c>
      <c r="J23" s="244"/>
      <c r="K23" s="239" t="s">
        <v>16</v>
      </c>
      <c r="L23" s="240"/>
      <c r="M23" s="241"/>
      <c r="N23" s="242"/>
      <c r="O23" s="34">
        <v>3</v>
      </c>
      <c r="P23" s="249">
        <v>60000</v>
      </c>
      <c r="Q23" s="236"/>
      <c r="R23" s="36" t="s">
        <v>17</v>
      </c>
      <c r="S23" s="37">
        <f>SUM(O23)*P23</f>
        <v>180000</v>
      </c>
      <c r="T23" s="252" t="s">
        <v>100</v>
      </c>
      <c r="U23" s="253"/>
      <c r="V23" s="253"/>
      <c r="W23" s="253"/>
      <c r="X23" s="253"/>
      <c r="Y23" s="253"/>
      <c r="Z23" s="254"/>
    </row>
    <row r="24" spans="1:26" ht="15">
      <c r="A24" s="38"/>
      <c r="B24" s="38"/>
      <c r="C24" s="57" t="s">
        <v>116</v>
      </c>
      <c r="D24" s="136">
        <v>3</v>
      </c>
      <c r="E24" s="222" t="s">
        <v>24</v>
      </c>
      <c r="F24" s="241"/>
      <c r="G24" s="241"/>
      <c r="H24" s="242"/>
      <c r="I24" s="248" t="s">
        <v>151</v>
      </c>
      <c r="J24" s="244"/>
      <c r="K24" s="239" t="s">
        <v>18</v>
      </c>
      <c r="L24" s="240"/>
      <c r="M24" s="241"/>
      <c r="N24" s="242"/>
      <c r="O24" s="34">
        <v>14</v>
      </c>
      <c r="P24" s="235" t="s">
        <v>19</v>
      </c>
      <c r="Q24" s="236"/>
      <c r="R24" s="40" t="s">
        <v>17</v>
      </c>
      <c r="S24" s="41">
        <f>O24*10000</f>
        <v>140000</v>
      </c>
      <c r="T24" s="255" t="s">
        <v>110</v>
      </c>
      <c r="U24" s="256"/>
      <c r="V24" s="256"/>
      <c r="W24" s="256"/>
      <c r="X24" s="256"/>
      <c r="Y24" s="256"/>
      <c r="Z24" s="256"/>
    </row>
    <row r="25" spans="1:26" ht="12.75">
      <c r="A25" s="38"/>
      <c r="B25" s="38"/>
      <c r="C25" s="42"/>
      <c r="D25" s="43"/>
      <c r="E25" s="222" t="s">
        <v>25</v>
      </c>
      <c r="F25" s="241"/>
      <c r="G25" s="241"/>
      <c r="H25" s="242"/>
      <c r="I25" s="278">
        <f>(((R29+I26)/10000))+ROUNDDOWN((SUM(R7:R22)/5),0)</f>
        <v>203.5</v>
      </c>
      <c r="J25" s="229"/>
      <c r="K25" s="239" t="s">
        <v>36</v>
      </c>
      <c r="L25" s="240"/>
      <c r="M25" s="241"/>
      <c r="N25" s="242"/>
      <c r="O25" s="34">
        <v>2</v>
      </c>
      <c r="P25" s="235" t="s">
        <v>19</v>
      </c>
      <c r="Q25" s="236"/>
      <c r="R25" s="40" t="s">
        <v>17</v>
      </c>
      <c r="S25" s="41">
        <f>O25*10000</f>
        <v>20000</v>
      </c>
      <c r="T25" s="255" t="s">
        <v>111</v>
      </c>
      <c r="U25" s="256"/>
      <c r="V25" s="256"/>
      <c r="W25" s="256"/>
      <c r="X25" s="256"/>
      <c r="Y25" s="256"/>
      <c r="Z25" s="256"/>
    </row>
    <row r="26" spans="1:26" ht="12.75">
      <c r="A26" s="30"/>
      <c r="B26" s="30"/>
      <c r="C26" s="44"/>
      <c r="D26" s="45"/>
      <c r="E26" s="222" t="s">
        <v>26</v>
      </c>
      <c r="F26" s="241"/>
      <c r="G26" s="241"/>
      <c r="H26" s="242"/>
      <c r="I26" s="237">
        <v>55000</v>
      </c>
      <c r="J26" s="229"/>
      <c r="K26" s="239" t="s">
        <v>20</v>
      </c>
      <c r="L26" s="240"/>
      <c r="M26" s="241"/>
      <c r="N26" s="242"/>
      <c r="O26" s="34">
        <v>1</v>
      </c>
      <c r="P26" s="235" t="s">
        <v>19</v>
      </c>
      <c r="Q26" s="236"/>
      <c r="R26" s="40" t="s">
        <v>17</v>
      </c>
      <c r="S26" s="41">
        <f>O26*10000</f>
        <v>10000</v>
      </c>
      <c r="T26" s="255" t="s">
        <v>112</v>
      </c>
      <c r="U26" s="256"/>
      <c r="V26" s="256"/>
      <c r="W26" s="256"/>
      <c r="X26" s="256"/>
      <c r="Y26" s="256"/>
      <c r="Z26" s="256"/>
    </row>
    <row r="27" spans="1:26" ht="15">
      <c r="A27" s="30"/>
      <c r="B27" s="30"/>
      <c r="C27" s="30"/>
      <c r="D27" s="30"/>
      <c r="E27" s="223" t="s">
        <v>27</v>
      </c>
      <c r="F27" s="233"/>
      <c r="G27" s="233"/>
      <c r="H27" s="233"/>
      <c r="I27" s="248" t="s">
        <v>152</v>
      </c>
      <c r="J27" s="294"/>
      <c r="K27" s="239" t="s">
        <v>35</v>
      </c>
      <c r="L27" s="240"/>
      <c r="M27" s="241"/>
      <c r="N27" s="242"/>
      <c r="O27" s="34">
        <v>1</v>
      </c>
      <c r="P27" s="235" t="s">
        <v>21</v>
      </c>
      <c r="Q27" s="236"/>
      <c r="R27" s="40" t="s">
        <v>17</v>
      </c>
      <c r="S27" s="41">
        <f>O27*50000</f>
        <v>50000</v>
      </c>
      <c r="T27" s="257" t="s">
        <v>102</v>
      </c>
      <c r="U27" s="256"/>
      <c r="V27" s="256"/>
      <c r="W27" s="256"/>
      <c r="X27" s="256"/>
      <c r="Y27" s="256"/>
      <c r="Z27" s="256"/>
    </row>
    <row r="28" spans="5:26" ht="12.75">
      <c r="E28" s="246" t="s">
        <v>37</v>
      </c>
      <c r="F28" s="246"/>
      <c r="G28" s="246"/>
      <c r="H28" s="246"/>
      <c r="I28" s="243" t="s">
        <v>153</v>
      </c>
      <c r="J28" s="244"/>
      <c r="K28" s="239" t="s">
        <v>34</v>
      </c>
      <c r="L28" s="240"/>
      <c r="M28" s="241"/>
      <c r="N28" s="242"/>
      <c r="O28" s="34"/>
      <c r="P28" s="235" t="s">
        <v>21</v>
      </c>
      <c r="Q28" s="236"/>
      <c r="R28" s="48" t="s">
        <v>17</v>
      </c>
      <c r="S28" s="49">
        <f>O28*50000</f>
        <v>0</v>
      </c>
      <c r="T28" s="258" t="s">
        <v>113</v>
      </c>
      <c r="U28" s="259"/>
      <c r="V28" s="259"/>
      <c r="W28" s="259"/>
      <c r="X28" s="259"/>
      <c r="Y28" s="259"/>
      <c r="Z28" s="260"/>
    </row>
    <row r="29" spans="11:26" ht="18.75">
      <c r="K29" s="232" t="s">
        <v>22</v>
      </c>
      <c r="L29" s="232"/>
      <c r="M29" s="233"/>
      <c r="N29" s="233"/>
      <c r="O29" s="233"/>
      <c r="P29" s="233"/>
      <c r="Q29" s="233"/>
      <c r="R29" s="245">
        <f>SUM(S7:S28)</f>
        <v>1470000</v>
      </c>
      <c r="S29" s="246"/>
      <c r="T29" s="261" t="s">
        <v>101</v>
      </c>
      <c r="U29" s="259"/>
      <c r="V29" s="259"/>
      <c r="W29" s="259"/>
      <c r="X29" s="259"/>
      <c r="Y29" s="259"/>
      <c r="Z29" s="260"/>
    </row>
    <row r="30" spans="11:26" ht="12.75">
      <c r="K30" s="159"/>
      <c r="L30" s="159"/>
      <c r="M30" s="113"/>
      <c r="N30" s="113"/>
      <c r="O30" s="113"/>
      <c r="P30" s="113"/>
      <c r="Q30" s="113"/>
      <c r="R30" s="113"/>
      <c r="S30" s="113"/>
      <c r="T30" s="262" t="s">
        <v>114</v>
      </c>
      <c r="U30" s="223"/>
      <c r="V30" s="223"/>
      <c r="W30" s="223"/>
      <c r="X30" s="223"/>
      <c r="Y30" s="223"/>
      <c r="Z30" s="223"/>
    </row>
    <row r="31" spans="11:26" ht="12.75">
      <c r="K31" s="113"/>
      <c r="L31" s="113"/>
      <c r="M31" s="113"/>
      <c r="N31" s="113"/>
      <c r="O31" s="113"/>
      <c r="P31" s="113"/>
      <c r="Q31" s="113"/>
      <c r="R31" s="113"/>
      <c r="S31" s="113"/>
      <c r="T31" s="250" t="s">
        <v>108</v>
      </c>
      <c r="U31" s="251"/>
      <c r="V31" s="251"/>
      <c r="W31" s="251"/>
      <c r="X31" s="251"/>
      <c r="Y31" s="251"/>
      <c r="Z31" s="251"/>
    </row>
    <row r="32" spans="11:26" ht="12.75">
      <c r="K32" s="113"/>
      <c r="L32" s="113"/>
      <c r="M32" s="113"/>
      <c r="N32" s="113"/>
      <c r="O32" s="113"/>
      <c r="P32" s="113"/>
      <c r="Q32" s="113"/>
      <c r="R32" s="113"/>
      <c r="S32" s="113"/>
      <c r="T32" s="251"/>
      <c r="U32" s="251"/>
      <c r="V32" s="251"/>
      <c r="W32" s="251"/>
      <c r="X32" s="251"/>
      <c r="Y32" s="251"/>
      <c r="Z32" s="251"/>
    </row>
    <row r="33" spans="9:26" ht="12.75">
      <c r="I33" s="247" t="s">
        <v>84</v>
      </c>
      <c r="J33" s="231"/>
      <c r="K33" s="54"/>
      <c r="L33" s="53" t="s">
        <v>83</v>
      </c>
      <c r="M33" s="53" t="s">
        <v>77</v>
      </c>
      <c r="N33" s="53" t="s">
        <v>78</v>
      </c>
      <c r="O33" s="53" t="s">
        <v>79</v>
      </c>
      <c r="P33" s="53" t="s">
        <v>80</v>
      </c>
      <c r="Q33" s="53" t="s">
        <v>81</v>
      </c>
      <c r="R33" s="53" t="s">
        <v>82</v>
      </c>
      <c r="T33" s="56"/>
      <c r="U33" s="56"/>
      <c r="V33" s="56"/>
      <c r="W33" s="56"/>
      <c r="X33" s="56"/>
      <c r="Y33" s="56"/>
      <c r="Z33" s="56"/>
    </row>
    <row r="34" spans="10:18" ht="12.75">
      <c r="J34" s="13"/>
      <c r="K34" s="30"/>
      <c r="L34" s="47"/>
      <c r="M34" s="57"/>
      <c r="N34" s="57"/>
      <c r="O34" s="57"/>
      <c r="P34" s="57"/>
      <c r="Q34" s="57"/>
      <c r="R34" s="58"/>
    </row>
    <row r="35" spans="9:18" ht="12.75">
      <c r="I35" s="234" t="s">
        <v>88</v>
      </c>
      <c r="J35" s="234"/>
      <c r="K35" s="60"/>
      <c r="L35" s="59" t="s">
        <v>83</v>
      </c>
      <c r="M35" s="59" t="s">
        <v>77</v>
      </c>
      <c r="N35" s="59" t="s">
        <v>78</v>
      </c>
      <c r="O35" s="59" t="s">
        <v>79</v>
      </c>
      <c r="P35" s="59" t="s">
        <v>80</v>
      </c>
      <c r="Q35" s="59" t="s">
        <v>81</v>
      </c>
      <c r="R35" s="59" t="s">
        <v>82</v>
      </c>
    </row>
    <row r="36" spans="11:18" ht="12.75">
      <c r="K36" s="30"/>
      <c r="L36" s="47">
        <v>8</v>
      </c>
      <c r="M36" s="47">
        <v>6</v>
      </c>
      <c r="N36" s="47">
        <v>0</v>
      </c>
      <c r="O36" s="47">
        <v>2</v>
      </c>
      <c r="P36" s="47">
        <v>30</v>
      </c>
      <c r="Q36" s="47">
        <v>12</v>
      </c>
      <c r="R36" s="61"/>
    </row>
    <row r="37" spans="9:18" ht="12.75">
      <c r="I37" s="234" t="s">
        <v>117</v>
      </c>
      <c r="J37" s="234"/>
      <c r="K37" s="60"/>
      <c r="L37" s="59" t="s">
        <v>83</v>
      </c>
      <c r="M37" s="59" t="s">
        <v>77</v>
      </c>
      <c r="N37" s="59" t="s">
        <v>78</v>
      </c>
      <c r="O37" s="59" t="s">
        <v>79</v>
      </c>
      <c r="P37" s="59" t="s">
        <v>80</v>
      </c>
      <c r="Q37" s="59" t="s">
        <v>81</v>
      </c>
      <c r="R37" s="59" t="s">
        <v>82</v>
      </c>
    </row>
    <row r="38" spans="11:18" ht="12.75">
      <c r="K38" s="30"/>
      <c r="L38" s="47">
        <v>6</v>
      </c>
      <c r="M38" s="47">
        <v>5</v>
      </c>
      <c r="N38" s="47">
        <v>1</v>
      </c>
      <c r="O38" s="47">
        <v>0</v>
      </c>
      <c r="P38" s="47">
        <v>27</v>
      </c>
      <c r="Q38" s="47">
        <v>11</v>
      </c>
      <c r="R38" s="61"/>
    </row>
  </sheetData>
  <mergeCells count="38">
    <mergeCell ref="T31:Z32"/>
    <mergeCell ref="I33:J33"/>
    <mergeCell ref="I35:J35"/>
    <mergeCell ref="I37:J37"/>
    <mergeCell ref="K29:Q29"/>
    <mergeCell ref="R29:S29"/>
    <mergeCell ref="T29:Z29"/>
    <mergeCell ref="T30:Z30"/>
    <mergeCell ref="T27:Z27"/>
    <mergeCell ref="E28:H28"/>
    <mergeCell ref="I28:J28"/>
    <mergeCell ref="K28:N28"/>
    <mergeCell ref="P28:Q28"/>
    <mergeCell ref="T28:Z28"/>
    <mergeCell ref="E27:H27"/>
    <mergeCell ref="I27:J27"/>
    <mergeCell ref="K27:N27"/>
    <mergeCell ref="P27:Q27"/>
    <mergeCell ref="T25:Z25"/>
    <mergeCell ref="E26:H26"/>
    <mergeCell ref="I26:J26"/>
    <mergeCell ref="K26:N26"/>
    <mergeCell ref="P26:Q26"/>
    <mergeCell ref="T26:Z26"/>
    <mergeCell ref="E25:H25"/>
    <mergeCell ref="I25:J25"/>
    <mergeCell ref="K25:N25"/>
    <mergeCell ref="P25:Q25"/>
    <mergeCell ref="T23:Z23"/>
    <mergeCell ref="E24:H24"/>
    <mergeCell ref="I24:J24"/>
    <mergeCell ref="K24:N24"/>
    <mergeCell ref="P24:Q24"/>
    <mergeCell ref="T24:Z24"/>
    <mergeCell ref="E23:H23"/>
    <mergeCell ref="I23:J23"/>
    <mergeCell ref="K23:N23"/>
    <mergeCell ref="P23:Q23"/>
  </mergeCells>
  <printOptions/>
  <pageMargins left="0.75" right="0.75" top="1" bottom="1" header="0.4921259845" footer="0.4921259845"/>
  <pageSetup orientation="portrait" paperSize="9"/>
  <drawing r:id="rId3"/>
  <legacyDrawing r:id="rId2"/>
  <oleObjects>
    <oleObject progId="Paint.Picture" shapeId="247646" r:id="rId1"/>
  </oleObjects>
</worksheet>
</file>

<file path=xl/worksheets/sheet9.xml><?xml version="1.0" encoding="utf-8"?>
<worksheet xmlns="http://schemas.openxmlformats.org/spreadsheetml/2006/main" xmlns:r="http://schemas.openxmlformats.org/officeDocument/2006/relationships">
  <sheetPr codeName="Tabelle9"/>
  <dimension ref="A1:R38"/>
  <sheetViews>
    <sheetView workbookViewId="0" topLeftCell="A1">
      <selection activeCell="Q17" sqref="Q17"/>
    </sheetView>
  </sheetViews>
  <sheetFormatPr defaultColWidth="11.421875" defaultRowHeight="12.75"/>
  <cols>
    <col min="1" max="1" width="4.00390625" style="0" bestFit="1" customWidth="1"/>
    <col min="2" max="2" width="2.57421875" style="0" bestFit="1" customWidth="1"/>
    <col min="3" max="3" width="17.421875" style="0" bestFit="1" customWidth="1"/>
    <col min="4" max="4" width="9.8515625" style="0" customWidth="1"/>
    <col min="5" max="5" width="3.8515625" style="0" bestFit="1" customWidth="1"/>
    <col min="6" max="6" width="3.421875" style="0" bestFit="1" customWidth="1"/>
    <col min="7" max="7" width="3.7109375" style="0" bestFit="1" customWidth="1"/>
    <col min="8" max="8" width="4.421875" style="0" customWidth="1"/>
    <col min="9" max="9" width="21.7109375" style="0" customWidth="1"/>
    <col min="10" max="10" width="2.28125" style="0" bestFit="1" customWidth="1"/>
    <col min="11" max="11" width="3.8515625" style="0" bestFit="1" customWidth="1"/>
    <col min="12" max="12" width="6.57421875" style="0" bestFit="1" customWidth="1"/>
    <col min="13" max="13" width="3.421875" style="0" bestFit="1" customWidth="1"/>
    <col min="14" max="14" width="5.28125" style="0" bestFit="1" customWidth="1"/>
    <col min="15" max="16" width="5.57421875" style="0" bestFit="1" customWidth="1"/>
    <col min="17" max="17" width="5.00390625" style="0" bestFit="1" customWidth="1"/>
    <col min="18" max="18" width="10.57421875" style="0" bestFit="1" customWidth="1"/>
  </cols>
  <sheetData>
    <row r="1" spans="1:18" ht="12.75">
      <c r="A1" s="179"/>
      <c r="B1" s="179"/>
      <c r="C1" s="180"/>
      <c r="D1" s="179"/>
      <c r="E1" s="179"/>
      <c r="F1" s="179"/>
      <c r="G1" s="179"/>
      <c r="H1" s="179"/>
      <c r="I1" s="180"/>
      <c r="J1" s="179"/>
      <c r="K1" s="179"/>
      <c r="L1" s="179"/>
      <c r="M1" s="179"/>
      <c r="N1" s="179"/>
      <c r="O1" s="179"/>
      <c r="P1" s="179"/>
      <c r="Q1" s="179"/>
      <c r="R1" s="181"/>
    </row>
    <row r="2" spans="1:18" ht="12.75">
      <c r="A2" s="179"/>
      <c r="B2" s="179"/>
      <c r="C2" s="180"/>
      <c r="D2" s="179"/>
      <c r="E2" s="179"/>
      <c r="F2" s="179"/>
      <c r="G2" s="179"/>
      <c r="H2" s="179"/>
      <c r="I2" s="180"/>
      <c r="J2" s="179"/>
      <c r="K2" s="179"/>
      <c r="L2" s="179"/>
      <c r="M2" s="179"/>
      <c r="N2" s="179"/>
      <c r="O2" s="179"/>
      <c r="P2" s="179"/>
      <c r="Q2" s="179"/>
      <c r="R2" s="181"/>
    </row>
    <row r="3" spans="1:18" ht="12.75">
      <c r="A3" s="179"/>
      <c r="B3" s="179"/>
      <c r="C3" s="180"/>
      <c r="D3" s="179"/>
      <c r="E3" s="179"/>
      <c r="F3" s="179"/>
      <c r="G3" s="179"/>
      <c r="H3" s="179"/>
      <c r="I3" s="180"/>
      <c r="J3" s="179"/>
      <c r="K3" s="179"/>
      <c r="L3" s="179"/>
      <c r="M3" s="179"/>
      <c r="N3" s="179"/>
      <c r="O3" s="179"/>
      <c r="P3" s="179"/>
      <c r="Q3" s="179"/>
      <c r="R3" s="181"/>
    </row>
    <row r="4" spans="1:18" ht="13.5" thickBot="1">
      <c r="A4" s="179"/>
      <c r="B4" s="179"/>
      <c r="C4" s="180"/>
      <c r="D4" s="179"/>
      <c r="E4" s="179"/>
      <c r="F4" s="179"/>
      <c r="G4" s="179"/>
      <c r="H4" s="179"/>
      <c r="I4" s="180"/>
      <c r="J4" s="179"/>
      <c r="K4" s="179"/>
      <c r="L4" s="179"/>
      <c r="M4" s="179"/>
      <c r="N4" s="179"/>
      <c r="O4" s="179"/>
      <c r="P4" s="179"/>
      <c r="Q4" s="179"/>
      <c r="R4" s="181"/>
    </row>
    <row r="5" spans="1:18" ht="13.5" thickBot="1">
      <c r="A5" s="182"/>
      <c r="B5" s="182"/>
      <c r="C5" s="180"/>
      <c r="D5" s="183" t="s">
        <v>70</v>
      </c>
      <c r="E5" s="184">
        <v>13</v>
      </c>
      <c r="F5" s="179"/>
      <c r="G5" s="179"/>
      <c r="H5" s="179"/>
      <c r="I5" s="180"/>
      <c r="J5" s="185">
        <f aca="true" t="shared" si="0" ref="J5:Q5">SUM(J7,J8,J9,J10,J11,J12,J13,J14,J15,J16,J17,J18,J19,J20,J21,J22)</f>
        <v>0</v>
      </c>
      <c r="K5" s="185">
        <f t="shared" si="0"/>
        <v>4</v>
      </c>
      <c r="L5" s="185">
        <f t="shared" si="0"/>
        <v>29</v>
      </c>
      <c r="M5" s="185">
        <f t="shared" si="0"/>
        <v>46</v>
      </c>
      <c r="N5" s="185">
        <f t="shared" si="0"/>
        <v>0</v>
      </c>
      <c r="O5" s="185">
        <f t="shared" si="0"/>
        <v>20</v>
      </c>
      <c r="P5" s="185">
        <f t="shared" si="0"/>
        <v>25</v>
      </c>
      <c r="Q5" s="185">
        <f t="shared" si="0"/>
        <v>332</v>
      </c>
      <c r="R5" s="179"/>
    </row>
    <row r="6" spans="1:18" ht="12.75">
      <c r="A6" s="186" t="s">
        <v>0</v>
      </c>
      <c r="B6" s="186" t="s">
        <v>69</v>
      </c>
      <c r="C6" s="187" t="s">
        <v>1</v>
      </c>
      <c r="D6" s="186" t="s">
        <v>2</v>
      </c>
      <c r="E6" s="186" t="s">
        <v>3</v>
      </c>
      <c r="F6" s="186" t="s">
        <v>4</v>
      </c>
      <c r="G6" s="186" t="s">
        <v>5</v>
      </c>
      <c r="H6" s="186" t="s">
        <v>6</v>
      </c>
      <c r="I6" s="186" t="s">
        <v>7</v>
      </c>
      <c r="J6" s="186" t="s">
        <v>39</v>
      </c>
      <c r="K6" s="186" t="s">
        <v>8</v>
      </c>
      <c r="L6" s="186" t="s">
        <v>9</v>
      </c>
      <c r="M6" s="186" t="s">
        <v>10</v>
      </c>
      <c r="N6" s="186" t="s">
        <v>11</v>
      </c>
      <c r="O6" s="186" t="s">
        <v>12</v>
      </c>
      <c r="P6" s="186" t="s">
        <v>13</v>
      </c>
      <c r="Q6" s="186" t="s">
        <v>14</v>
      </c>
      <c r="R6" s="188" t="s">
        <v>15</v>
      </c>
    </row>
    <row r="7" spans="1:18" ht="15">
      <c r="A7" s="189">
        <v>1</v>
      </c>
      <c r="B7" s="190"/>
      <c r="C7" s="156" t="s">
        <v>124</v>
      </c>
      <c r="D7" s="157"/>
      <c r="E7" s="157"/>
      <c r="F7" s="157"/>
      <c r="G7" s="157"/>
      <c r="H7" s="157"/>
      <c r="I7" s="191" t="s">
        <v>225</v>
      </c>
      <c r="J7" s="192"/>
      <c r="K7" s="157"/>
      <c r="L7" s="157">
        <v>19</v>
      </c>
      <c r="M7" s="157">
        <v>4</v>
      </c>
      <c r="N7" s="157"/>
      <c r="O7" s="157"/>
      <c r="P7" s="157">
        <v>3</v>
      </c>
      <c r="Q7" s="189">
        <f aca="true" t="shared" si="1" ref="Q7:Q22">(L7*1)+(M7*3)+(N7*2)+(O7*2)+(P7*5)</f>
        <v>46</v>
      </c>
      <c r="R7" s="158">
        <v>0</v>
      </c>
    </row>
    <row r="8" spans="1:18" ht="15">
      <c r="A8" s="189">
        <v>2</v>
      </c>
      <c r="B8" s="190"/>
      <c r="C8" s="162" t="s">
        <v>126</v>
      </c>
      <c r="D8" s="157"/>
      <c r="E8" s="157"/>
      <c r="F8" s="157"/>
      <c r="G8" s="157"/>
      <c r="H8" s="157"/>
      <c r="I8" s="191" t="s">
        <v>226</v>
      </c>
      <c r="J8" s="192"/>
      <c r="K8" s="157"/>
      <c r="L8" s="157"/>
      <c r="M8" s="157">
        <v>1</v>
      </c>
      <c r="N8" s="157"/>
      <c r="O8" s="157">
        <v>3</v>
      </c>
      <c r="P8" s="157">
        <v>1</v>
      </c>
      <c r="Q8" s="189">
        <f t="shared" si="1"/>
        <v>14</v>
      </c>
      <c r="R8" s="158">
        <v>0</v>
      </c>
    </row>
    <row r="9" spans="1:18" ht="15">
      <c r="A9" s="189">
        <v>3</v>
      </c>
      <c r="B9" s="190"/>
      <c r="C9" s="156" t="s">
        <v>128</v>
      </c>
      <c r="D9" s="157"/>
      <c r="E9" s="157"/>
      <c r="F9" s="157"/>
      <c r="G9" s="157"/>
      <c r="H9" s="157"/>
      <c r="I9" s="191" t="s">
        <v>227</v>
      </c>
      <c r="J9" s="192"/>
      <c r="K9" s="157"/>
      <c r="L9" s="157"/>
      <c r="M9" s="157">
        <v>1</v>
      </c>
      <c r="N9" s="157"/>
      <c r="O9" s="157">
        <v>2</v>
      </c>
      <c r="P9" s="157"/>
      <c r="Q9" s="189">
        <f t="shared" si="1"/>
        <v>7</v>
      </c>
      <c r="R9" s="158">
        <v>0</v>
      </c>
    </row>
    <row r="10" spans="1:18" ht="15">
      <c r="A10" s="189">
        <v>4</v>
      </c>
      <c r="B10" s="190"/>
      <c r="C10" s="156" t="s">
        <v>129</v>
      </c>
      <c r="D10" s="157"/>
      <c r="E10" s="157">
        <v>1</v>
      </c>
      <c r="F10" s="157"/>
      <c r="G10" s="157"/>
      <c r="H10" s="157"/>
      <c r="I10" s="191" t="s">
        <v>222</v>
      </c>
      <c r="J10" s="192"/>
      <c r="K10" s="157"/>
      <c r="L10" s="157">
        <v>3</v>
      </c>
      <c r="M10" s="157">
        <v>2</v>
      </c>
      <c r="N10" s="157"/>
      <c r="O10" s="157"/>
      <c r="P10" s="157">
        <v>3</v>
      </c>
      <c r="Q10" s="189">
        <f t="shared" si="1"/>
        <v>24</v>
      </c>
      <c r="R10" s="158">
        <v>80000</v>
      </c>
    </row>
    <row r="11" spans="1:18" ht="15">
      <c r="A11" s="189">
        <v>5</v>
      </c>
      <c r="B11" s="190"/>
      <c r="C11" s="156" t="s">
        <v>131</v>
      </c>
      <c r="D11" s="157"/>
      <c r="E11" s="157"/>
      <c r="F11" s="157"/>
      <c r="G11" s="157"/>
      <c r="H11" s="157"/>
      <c r="I11" s="191" t="s">
        <v>228</v>
      </c>
      <c r="J11" s="192"/>
      <c r="K11" s="157"/>
      <c r="L11" s="157">
        <v>3</v>
      </c>
      <c r="M11" s="157">
        <v>16</v>
      </c>
      <c r="N11" s="157"/>
      <c r="O11" s="157"/>
      <c r="P11" s="157">
        <v>2</v>
      </c>
      <c r="Q11" s="189">
        <f t="shared" si="1"/>
        <v>61</v>
      </c>
      <c r="R11" s="158">
        <v>0</v>
      </c>
    </row>
    <row r="12" spans="1:18" ht="15">
      <c r="A12" s="189">
        <v>6</v>
      </c>
      <c r="B12" s="190"/>
      <c r="C12" s="156" t="s">
        <v>229</v>
      </c>
      <c r="D12" s="157"/>
      <c r="E12" s="157"/>
      <c r="F12" s="157"/>
      <c r="G12" s="157"/>
      <c r="H12" s="157"/>
      <c r="I12" s="191"/>
      <c r="J12" s="192"/>
      <c r="K12" s="157">
        <v>2</v>
      </c>
      <c r="L12" s="157"/>
      <c r="M12" s="157"/>
      <c r="N12" s="157"/>
      <c r="O12" s="157"/>
      <c r="P12" s="157"/>
      <c r="Q12" s="189">
        <f t="shared" si="1"/>
        <v>0</v>
      </c>
      <c r="R12" s="158">
        <v>0</v>
      </c>
    </row>
    <row r="13" spans="1:18" ht="15">
      <c r="A13" s="189">
        <v>7</v>
      </c>
      <c r="B13" s="190"/>
      <c r="C13" s="156" t="s">
        <v>133</v>
      </c>
      <c r="D13" s="157"/>
      <c r="E13" s="157"/>
      <c r="F13" s="157"/>
      <c r="G13" s="157"/>
      <c r="H13" s="157"/>
      <c r="I13" s="191" t="s">
        <v>145</v>
      </c>
      <c r="J13" s="192"/>
      <c r="K13" s="157"/>
      <c r="L13" s="157"/>
      <c r="M13" s="157"/>
      <c r="N13" s="157"/>
      <c r="O13" s="157">
        <v>1</v>
      </c>
      <c r="P13" s="157">
        <v>1</v>
      </c>
      <c r="Q13" s="189">
        <f t="shared" si="1"/>
        <v>7</v>
      </c>
      <c r="R13" s="158">
        <v>0</v>
      </c>
    </row>
    <row r="14" spans="1:18" ht="15">
      <c r="A14" s="189">
        <v>8</v>
      </c>
      <c r="B14" s="190"/>
      <c r="C14" s="156" t="s">
        <v>134</v>
      </c>
      <c r="D14" s="157"/>
      <c r="E14" s="157"/>
      <c r="F14" s="157"/>
      <c r="G14" s="157"/>
      <c r="H14" s="157"/>
      <c r="I14" s="191" t="s">
        <v>230</v>
      </c>
      <c r="J14" s="192"/>
      <c r="K14" s="157"/>
      <c r="L14" s="157">
        <v>1</v>
      </c>
      <c r="M14" s="157">
        <v>1</v>
      </c>
      <c r="N14" s="157"/>
      <c r="O14" s="157">
        <v>2</v>
      </c>
      <c r="P14" s="157">
        <v>2</v>
      </c>
      <c r="Q14" s="189">
        <f t="shared" si="1"/>
        <v>18</v>
      </c>
      <c r="R14" s="158">
        <v>70000</v>
      </c>
    </row>
    <row r="15" spans="1:18" ht="15">
      <c r="A15" s="189">
        <v>9</v>
      </c>
      <c r="B15" s="190"/>
      <c r="C15" s="156" t="s">
        <v>135</v>
      </c>
      <c r="D15" s="157"/>
      <c r="E15" s="157"/>
      <c r="F15" s="157"/>
      <c r="G15" s="157"/>
      <c r="H15" s="157"/>
      <c r="I15" s="191" t="s">
        <v>222</v>
      </c>
      <c r="J15" s="192"/>
      <c r="K15" s="157"/>
      <c r="L15" s="157"/>
      <c r="M15" s="157"/>
      <c r="N15" s="157"/>
      <c r="O15" s="157">
        <v>1</v>
      </c>
      <c r="P15" s="157">
        <v>1</v>
      </c>
      <c r="Q15" s="189">
        <f t="shared" si="1"/>
        <v>7</v>
      </c>
      <c r="R15" s="158">
        <v>0</v>
      </c>
    </row>
    <row r="16" spans="1:18" ht="15">
      <c r="A16" s="189">
        <v>10</v>
      </c>
      <c r="B16" s="190"/>
      <c r="C16" s="156" t="s">
        <v>136</v>
      </c>
      <c r="D16" s="157"/>
      <c r="E16" s="157"/>
      <c r="F16" s="157"/>
      <c r="G16" s="157"/>
      <c r="H16" s="157"/>
      <c r="I16" s="191" t="s">
        <v>147</v>
      </c>
      <c r="J16" s="192"/>
      <c r="K16" s="157"/>
      <c r="L16" s="157"/>
      <c r="M16" s="157">
        <v>1</v>
      </c>
      <c r="N16" s="157"/>
      <c r="O16" s="157"/>
      <c r="P16" s="157">
        <v>2</v>
      </c>
      <c r="Q16" s="189">
        <f t="shared" si="1"/>
        <v>13</v>
      </c>
      <c r="R16" s="158">
        <v>0</v>
      </c>
    </row>
    <row r="17" spans="1:18" ht="15">
      <c r="A17" s="189">
        <v>11</v>
      </c>
      <c r="B17" s="190"/>
      <c r="C17" s="162" t="s">
        <v>137</v>
      </c>
      <c r="D17" s="157"/>
      <c r="E17" s="157"/>
      <c r="F17" s="157"/>
      <c r="G17" s="157"/>
      <c r="H17" s="157"/>
      <c r="I17" s="191"/>
      <c r="J17" s="192"/>
      <c r="K17" s="157"/>
      <c r="L17" s="157"/>
      <c r="M17" s="157"/>
      <c r="N17" s="157"/>
      <c r="O17" s="157"/>
      <c r="P17" s="157">
        <v>1</v>
      </c>
      <c r="Q17" s="189">
        <f t="shared" si="1"/>
        <v>5</v>
      </c>
      <c r="R17" s="158">
        <v>0</v>
      </c>
    </row>
    <row r="18" spans="1:18" ht="15">
      <c r="A18" s="189">
        <v>12</v>
      </c>
      <c r="B18" s="190"/>
      <c r="C18" s="156" t="s">
        <v>138</v>
      </c>
      <c r="D18" s="157"/>
      <c r="E18" s="157"/>
      <c r="F18" s="157"/>
      <c r="G18" s="157"/>
      <c r="H18" s="157"/>
      <c r="I18" s="191" t="s">
        <v>231</v>
      </c>
      <c r="J18" s="192"/>
      <c r="K18" s="157">
        <v>1</v>
      </c>
      <c r="L18" s="157">
        <v>1</v>
      </c>
      <c r="M18" s="157">
        <v>11</v>
      </c>
      <c r="N18" s="157"/>
      <c r="O18" s="157"/>
      <c r="P18" s="157">
        <v>1</v>
      </c>
      <c r="Q18" s="189">
        <f t="shared" si="1"/>
        <v>39</v>
      </c>
      <c r="R18" s="158">
        <v>0</v>
      </c>
    </row>
    <row r="19" spans="1:18" ht="15">
      <c r="A19" s="189">
        <v>13</v>
      </c>
      <c r="B19" s="190"/>
      <c r="C19" s="156" t="s">
        <v>139</v>
      </c>
      <c r="D19" s="157"/>
      <c r="E19" s="157"/>
      <c r="F19" s="157"/>
      <c r="G19" s="157"/>
      <c r="H19" s="157"/>
      <c r="I19" s="191" t="s">
        <v>156</v>
      </c>
      <c r="J19" s="192"/>
      <c r="K19" s="157"/>
      <c r="L19" s="157"/>
      <c r="M19" s="157"/>
      <c r="N19" s="157"/>
      <c r="O19" s="157"/>
      <c r="P19" s="157">
        <v>5</v>
      </c>
      <c r="Q19" s="189">
        <f t="shared" si="1"/>
        <v>25</v>
      </c>
      <c r="R19" s="158">
        <v>0</v>
      </c>
    </row>
    <row r="20" spans="1:18" ht="15">
      <c r="A20" s="189">
        <v>14</v>
      </c>
      <c r="B20" s="190"/>
      <c r="C20" s="156" t="s">
        <v>140</v>
      </c>
      <c r="D20" s="157"/>
      <c r="E20" s="157"/>
      <c r="F20" s="157"/>
      <c r="G20" s="157"/>
      <c r="H20" s="157"/>
      <c r="I20" s="191" t="s">
        <v>226</v>
      </c>
      <c r="J20" s="192"/>
      <c r="K20" s="157"/>
      <c r="L20" s="157"/>
      <c r="M20" s="157"/>
      <c r="N20" s="157"/>
      <c r="O20" s="157">
        <v>11</v>
      </c>
      <c r="P20" s="157">
        <v>2</v>
      </c>
      <c r="Q20" s="189">
        <f t="shared" si="1"/>
        <v>32</v>
      </c>
      <c r="R20" s="158">
        <v>0</v>
      </c>
    </row>
    <row r="21" spans="1:18" ht="15">
      <c r="A21" s="189">
        <v>15</v>
      </c>
      <c r="B21" s="190"/>
      <c r="C21" s="156" t="s">
        <v>142</v>
      </c>
      <c r="D21" s="157"/>
      <c r="E21" s="157">
        <v>1</v>
      </c>
      <c r="F21" s="157"/>
      <c r="G21" s="157"/>
      <c r="H21" s="157"/>
      <c r="I21" s="191" t="s">
        <v>232</v>
      </c>
      <c r="J21" s="192"/>
      <c r="K21" s="157">
        <v>1</v>
      </c>
      <c r="L21" s="157">
        <v>2</v>
      </c>
      <c r="M21" s="157">
        <v>9</v>
      </c>
      <c r="N21" s="157"/>
      <c r="O21" s="157"/>
      <c r="P21" s="157">
        <v>1</v>
      </c>
      <c r="Q21" s="189">
        <f t="shared" si="1"/>
        <v>34</v>
      </c>
      <c r="R21" s="158">
        <v>0</v>
      </c>
    </row>
    <row r="22" spans="1:18" ht="15">
      <c r="A22" s="189">
        <v>16</v>
      </c>
      <c r="B22" s="190"/>
      <c r="C22" s="162"/>
      <c r="D22" s="157"/>
      <c r="E22" s="157"/>
      <c r="F22" s="157"/>
      <c r="G22" s="157"/>
      <c r="H22" s="157"/>
      <c r="I22" s="191"/>
      <c r="J22" s="192"/>
      <c r="K22" s="157"/>
      <c r="L22" s="193"/>
      <c r="M22" s="157"/>
      <c r="N22" s="157"/>
      <c r="O22" s="157"/>
      <c r="P22" s="157"/>
      <c r="Q22" s="189">
        <f t="shared" si="1"/>
        <v>0</v>
      </c>
      <c r="R22" s="158">
        <v>0</v>
      </c>
    </row>
    <row r="23" spans="1:18" ht="16.5">
      <c r="A23" s="194"/>
      <c r="B23" s="195"/>
      <c r="C23" s="196"/>
      <c r="D23" s="197"/>
      <c r="E23" s="295" t="s">
        <v>23</v>
      </c>
      <c r="F23" s="296"/>
      <c r="G23" s="296"/>
      <c r="H23" s="297"/>
      <c r="I23" s="230" t="s">
        <v>150</v>
      </c>
      <c r="J23" s="244"/>
      <c r="K23" s="298" t="s">
        <v>16</v>
      </c>
      <c r="L23" s="296"/>
      <c r="M23" s="297"/>
      <c r="N23" s="169">
        <v>1</v>
      </c>
      <c r="O23" s="299">
        <v>120000</v>
      </c>
      <c r="P23" s="300"/>
      <c r="Q23" s="198" t="s">
        <v>17</v>
      </c>
      <c r="R23" s="199">
        <f>SUM(N23)*O23</f>
        <v>120000</v>
      </c>
    </row>
    <row r="24" spans="1:18" ht="15">
      <c r="A24" s="200"/>
      <c r="B24" s="200"/>
      <c r="C24" s="201"/>
      <c r="D24" s="202"/>
      <c r="E24" s="295" t="s">
        <v>24</v>
      </c>
      <c r="F24" s="296"/>
      <c r="G24" s="296"/>
      <c r="H24" s="297"/>
      <c r="I24" s="248" t="s">
        <v>233</v>
      </c>
      <c r="J24" s="244"/>
      <c r="K24" s="298" t="s">
        <v>18</v>
      </c>
      <c r="L24" s="296"/>
      <c r="M24" s="297"/>
      <c r="N24" s="169">
        <v>7</v>
      </c>
      <c r="O24" s="301" t="s">
        <v>19</v>
      </c>
      <c r="P24" s="300"/>
      <c r="Q24" s="203" t="s">
        <v>17</v>
      </c>
      <c r="R24" s="204">
        <f>N24*10000</f>
        <v>70000</v>
      </c>
    </row>
    <row r="25" spans="1:18" ht="16.5">
      <c r="A25" s="200"/>
      <c r="B25" s="200"/>
      <c r="C25" s="205"/>
      <c r="D25" s="206"/>
      <c r="E25" s="295" t="s">
        <v>25</v>
      </c>
      <c r="F25" s="296"/>
      <c r="G25" s="296"/>
      <c r="H25" s="297"/>
      <c r="I25" s="302">
        <f>(((Q29+I26)/10000))+ROUNDDOWN((SUM(Q7:Q22)/5),0)</f>
        <v>173</v>
      </c>
      <c r="J25" s="244"/>
      <c r="K25" s="298" t="s">
        <v>36</v>
      </c>
      <c r="L25" s="296"/>
      <c r="M25" s="297"/>
      <c r="N25" s="169">
        <v>4</v>
      </c>
      <c r="O25" s="301" t="s">
        <v>19</v>
      </c>
      <c r="P25" s="300"/>
      <c r="Q25" s="203" t="s">
        <v>17</v>
      </c>
      <c r="R25" s="204">
        <f>N25*10000</f>
        <v>40000</v>
      </c>
    </row>
    <row r="26" spans="1:18" ht="15">
      <c r="A26" s="194"/>
      <c r="B26" s="194"/>
      <c r="C26" s="207"/>
      <c r="D26" s="208"/>
      <c r="E26" s="295" t="s">
        <v>63</v>
      </c>
      <c r="F26" s="296"/>
      <c r="G26" s="296"/>
      <c r="H26" s="297"/>
      <c r="I26" s="303">
        <v>640000</v>
      </c>
      <c r="J26" s="244"/>
      <c r="K26" s="298" t="s">
        <v>20</v>
      </c>
      <c r="L26" s="296"/>
      <c r="M26" s="297"/>
      <c r="N26" s="169">
        <v>5</v>
      </c>
      <c r="O26" s="301" t="s">
        <v>19</v>
      </c>
      <c r="P26" s="300"/>
      <c r="Q26" s="203" t="s">
        <v>17</v>
      </c>
      <c r="R26" s="204">
        <f>N26*10000</f>
        <v>50000</v>
      </c>
    </row>
    <row r="27" spans="1:18" ht="15">
      <c r="A27" s="194"/>
      <c r="B27" s="209"/>
      <c r="C27" s="210" t="s">
        <v>37</v>
      </c>
      <c r="D27" s="210" t="s">
        <v>153</v>
      </c>
      <c r="E27" s="295" t="s">
        <v>27</v>
      </c>
      <c r="F27" s="296"/>
      <c r="G27" s="296"/>
      <c r="H27" s="297"/>
      <c r="I27" s="248" t="s">
        <v>152</v>
      </c>
      <c r="J27" s="244"/>
      <c r="K27" s="298" t="s">
        <v>35</v>
      </c>
      <c r="L27" s="296"/>
      <c r="M27" s="297"/>
      <c r="N27" s="169"/>
      <c r="O27" s="301" t="s">
        <v>21</v>
      </c>
      <c r="P27" s="300"/>
      <c r="Q27" s="203" t="s">
        <v>17</v>
      </c>
      <c r="R27" s="204">
        <f>N27*50000</f>
        <v>0</v>
      </c>
    </row>
    <row r="28" spans="1:18" ht="15">
      <c r="A28" s="211"/>
      <c r="B28" s="211"/>
      <c r="C28" s="212"/>
      <c r="D28" s="211"/>
      <c r="E28" s="211"/>
      <c r="F28" s="211"/>
      <c r="G28" s="211"/>
      <c r="H28" s="211"/>
      <c r="I28" s="212"/>
      <c r="J28" s="211"/>
      <c r="K28" s="298" t="s">
        <v>34</v>
      </c>
      <c r="L28" s="296"/>
      <c r="M28" s="297"/>
      <c r="N28" s="169"/>
      <c r="O28" s="301" t="s">
        <v>21</v>
      </c>
      <c r="P28" s="300"/>
      <c r="Q28" s="213" t="s">
        <v>17</v>
      </c>
      <c r="R28" s="214">
        <f>N28*50000</f>
        <v>0</v>
      </c>
    </row>
    <row r="29" spans="1:18" ht="21">
      <c r="A29" s="211"/>
      <c r="B29" s="211"/>
      <c r="C29" s="212"/>
      <c r="D29" s="211"/>
      <c r="E29" s="211"/>
      <c r="F29" s="211"/>
      <c r="G29" s="211"/>
      <c r="H29" s="211"/>
      <c r="I29" s="212"/>
      <c r="J29" s="211"/>
      <c r="K29" s="304" t="s">
        <v>22</v>
      </c>
      <c r="L29" s="296"/>
      <c r="M29" s="296"/>
      <c r="N29" s="296"/>
      <c r="O29" s="296"/>
      <c r="P29" s="297"/>
      <c r="Q29" s="299">
        <f>SUM(R7:R28)</f>
        <v>430000</v>
      </c>
      <c r="R29" s="244"/>
    </row>
    <row r="30" spans="1:18" ht="15">
      <c r="A30" s="211"/>
      <c r="B30" s="211"/>
      <c r="C30" s="212"/>
      <c r="D30" s="211"/>
      <c r="E30" s="211"/>
      <c r="F30" s="211"/>
      <c r="G30" s="211"/>
      <c r="H30" s="211"/>
      <c r="I30" s="212"/>
      <c r="J30" s="211"/>
      <c r="K30" s="305"/>
      <c r="L30" s="306"/>
      <c r="M30" s="306"/>
      <c r="N30" s="306"/>
      <c r="O30" s="306"/>
      <c r="P30" s="306"/>
      <c r="Q30" s="306"/>
      <c r="R30" s="307"/>
    </row>
    <row r="31" spans="1:18" ht="15">
      <c r="A31" s="211"/>
      <c r="B31" s="211"/>
      <c r="C31" s="212"/>
      <c r="D31" s="211"/>
      <c r="E31" s="211"/>
      <c r="F31" s="211"/>
      <c r="G31" s="211"/>
      <c r="H31" s="211"/>
      <c r="I31" s="212"/>
      <c r="J31" s="211"/>
      <c r="K31" s="308"/>
      <c r="L31" s="309"/>
      <c r="M31" s="309"/>
      <c r="N31" s="309"/>
      <c r="O31" s="309"/>
      <c r="P31" s="309"/>
      <c r="Q31" s="309"/>
      <c r="R31" s="310"/>
    </row>
    <row r="32" spans="1:18" ht="15">
      <c r="A32" s="211"/>
      <c r="B32" s="211"/>
      <c r="C32" s="212"/>
      <c r="D32" s="211"/>
      <c r="E32" s="211"/>
      <c r="F32" s="211"/>
      <c r="G32" s="211"/>
      <c r="H32" s="211"/>
      <c r="I32" s="212"/>
      <c r="J32" s="211"/>
      <c r="K32" s="311"/>
      <c r="L32" s="312"/>
      <c r="M32" s="312"/>
      <c r="N32" s="312"/>
      <c r="O32" s="312"/>
      <c r="P32" s="312"/>
      <c r="Q32" s="312"/>
      <c r="R32" s="313"/>
    </row>
    <row r="33" spans="1:18" ht="16.5">
      <c r="A33" s="211"/>
      <c r="B33" s="211"/>
      <c r="C33" s="212"/>
      <c r="D33" s="211"/>
      <c r="E33" s="211"/>
      <c r="F33" s="211"/>
      <c r="G33" s="211"/>
      <c r="H33" s="211"/>
      <c r="I33" s="314" t="s">
        <v>76</v>
      </c>
      <c r="J33" s="315"/>
      <c r="K33" s="215" t="s">
        <v>83</v>
      </c>
      <c r="L33" s="215" t="s">
        <v>77</v>
      </c>
      <c r="M33" s="215" t="s">
        <v>78</v>
      </c>
      <c r="N33" s="215" t="s">
        <v>79</v>
      </c>
      <c r="O33" s="215" t="s">
        <v>80</v>
      </c>
      <c r="P33" s="215" t="s">
        <v>81</v>
      </c>
      <c r="Q33" s="215" t="s">
        <v>82</v>
      </c>
      <c r="R33" s="216"/>
    </row>
    <row r="34" spans="1:18" ht="16.5">
      <c r="A34" s="211"/>
      <c r="B34" s="211"/>
      <c r="C34" s="212"/>
      <c r="D34" s="211"/>
      <c r="E34" s="211"/>
      <c r="F34" s="211"/>
      <c r="G34" s="211"/>
      <c r="H34" s="211"/>
      <c r="I34" s="212"/>
      <c r="J34" s="217"/>
      <c r="K34" s="218">
        <v>8</v>
      </c>
      <c r="L34" s="219">
        <v>6</v>
      </c>
      <c r="M34" s="219">
        <v>2</v>
      </c>
      <c r="N34" s="219">
        <v>0</v>
      </c>
      <c r="O34" s="219">
        <v>31</v>
      </c>
      <c r="P34" s="219">
        <v>12</v>
      </c>
      <c r="Q34" s="220">
        <f>(L34*3)+(M34)-(N34*3)</f>
        <v>20</v>
      </c>
      <c r="R34" s="216"/>
    </row>
    <row r="35" spans="1:18" ht="16.5">
      <c r="A35" s="211"/>
      <c r="B35" s="211"/>
      <c r="C35" s="212"/>
      <c r="D35" s="211"/>
      <c r="E35" s="211"/>
      <c r="F35" s="211"/>
      <c r="G35" s="211"/>
      <c r="H35" s="211"/>
      <c r="I35" s="316" t="s">
        <v>88</v>
      </c>
      <c r="J35" s="317"/>
      <c r="K35" s="221" t="s">
        <v>83</v>
      </c>
      <c r="L35" s="221" t="s">
        <v>77</v>
      </c>
      <c r="M35" s="221" t="s">
        <v>78</v>
      </c>
      <c r="N35" s="221" t="s">
        <v>79</v>
      </c>
      <c r="O35" s="221" t="s">
        <v>80</v>
      </c>
      <c r="P35" s="221" t="s">
        <v>81</v>
      </c>
      <c r="Q35" s="221" t="s">
        <v>82</v>
      </c>
      <c r="R35" s="216"/>
    </row>
    <row r="36" spans="1:18" ht="16.5">
      <c r="A36" s="211"/>
      <c r="B36" s="211"/>
      <c r="C36" s="212"/>
      <c r="D36" s="211"/>
      <c r="E36" s="211"/>
      <c r="F36" s="211"/>
      <c r="G36" s="211"/>
      <c r="H36" s="211"/>
      <c r="I36" s="212"/>
      <c r="J36" s="211"/>
      <c r="K36" s="210">
        <v>13</v>
      </c>
      <c r="L36" s="210">
        <v>10</v>
      </c>
      <c r="M36" s="210">
        <v>1</v>
      </c>
      <c r="N36" s="210">
        <v>2</v>
      </c>
      <c r="O36" s="210">
        <v>43</v>
      </c>
      <c r="P36" s="210">
        <v>16</v>
      </c>
      <c r="Q36" s="220">
        <f>(L36*15)+(M36*10)+(N36*5)+(O36-P36)</f>
        <v>197</v>
      </c>
      <c r="R36" s="216"/>
    </row>
    <row r="37" spans="1:18" ht="16.5">
      <c r="A37" s="211"/>
      <c r="B37" s="211"/>
      <c r="C37" s="212"/>
      <c r="D37" s="211"/>
      <c r="E37" s="211"/>
      <c r="F37" s="211"/>
      <c r="G37" s="211"/>
      <c r="H37" s="211"/>
      <c r="I37" s="316" t="s">
        <v>234</v>
      </c>
      <c r="J37" s="317"/>
      <c r="K37" s="221" t="s">
        <v>83</v>
      </c>
      <c r="L37" s="221" t="s">
        <v>77</v>
      </c>
      <c r="M37" s="221" t="s">
        <v>78</v>
      </c>
      <c r="N37" s="221" t="s">
        <v>79</v>
      </c>
      <c r="O37" s="221" t="s">
        <v>80</v>
      </c>
      <c r="P37" s="221" t="s">
        <v>81</v>
      </c>
      <c r="Q37" s="221" t="s">
        <v>82</v>
      </c>
      <c r="R37" s="216"/>
    </row>
    <row r="38" spans="1:18" ht="16.5">
      <c r="A38" s="211"/>
      <c r="B38" s="211"/>
      <c r="C38" s="212"/>
      <c r="D38" s="211"/>
      <c r="E38" s="211"/>
      <c r="F38" s="211"/>
      <c r="G38" s="211"/>
      <c r="H38" s="211"/>
      <c r="I38" s="212"/>
      <c r="J38" s="211"/>
      <c r="K38" s="210">
        <v>6</v>
      </c>
      <c r="L38" s="210">
        <v>5</v>
      </c>
      <c r="M38" s="210">
        <v>1</v>
      </c>
      <c r="N38" s="210">
        <v>0</v>
      </c>
      <c r="O38" s="210">
        <v>27</v>
      </c>
      <c r="P38" s="210">
        <v>11</v>
      </c>
      <c r="Q38" s="220">
        <f>(L38*15)+(M38*10)+(N38*5)+(O38-P38)</f>
        <v>101</v>
      </c>
      <c r="R38" s="216"/>
    </row>
  </sheetData>
  <mergeCells count="28">
    <mergeCell ref="K30:R32"/>
    <mergeCell ref="I33:J33"/>
    <mergeCell ref="I35:J35"/>
    <mergeCell ref="I37:J37"/>
    <mergeCell ref="K28:M28"/>
    <mergeCell ref="O28:P28"/>
    <mergeCell ref="K29:P29"/>
    <mergeCell ref="Q29:R29"/>
    <mergeCell ref="E27:H27"/>
    <mergeCell ref="I27:J27"/>
    <mergeCell ref="K27:M27"/>
    <mergeCell ref="O27:P27"/>
    <mergeCell ref="E26:H26"/>
    <mergeCell ref="I26:J26"/>
    <mergeCell ref="K26:M26"/>
    <mergeCell ref="O26:P26"/>
    <mergeCell ref="E25:H25"/>
    <mergeCell ref="I25:J25"/>
    <mergeCell ref="K25:M25"/>
    <mergeCell ref="O25:P25"/>
    <mergeCell ref="E24:H24"/>
    <mergeCell ref="I24:J24"/>
    <mergeCell ref="K24:M24"/>
    <mergeCell ref="O24:P24"/>
    <mergeCell ref="E23:H23"/>
    <mergeCell ref="I23:J23"/>
    <mergeCell ref="K23:M23"/>
    <mergeCell ref="O23:P23"/>
  </mergeCells>
  <printOptions/>
  <pageMargins left="0.75" right="0.75" top="1" bottom="1" header="0.4921259845" footer="0.4921259845"/>
  <pageSetup orientation="portrait" paperSize="9"/>
  <drawing r:id="rId3"/>
  <legacyDrawing r:id="rId2"/>
  <oleObjects>
    <oleObject progId="Paint.Picture" shapeId="250614"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DAK</dc:creator>
  <cp:keywords/>
  <dc:description/>
  <cp:lastModifiedBy>DIM</cp:lastModifiedBy>
  <cp:lastPrinted>2006-02-08T20:02:43Z</cp:lastPrinted>
  <dcterms:created xsi:type="dcterms:W3CDTF">2000-04-26T11:04:49Z</dcterms:created>
  <dcterms:modified xsi:type="dcterms:W3CDTF">2010-01-05T19:43:39Z</dcterms:modified>
  <cp:category/>
  <cp:version/>
  <cp:contentType/>
  <cp:contentStatus/>
</cp:coreProperties>
</file>