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<sst xmlns="http://schemas.openxmlformats.org/spreadsheetml/2006/main" count="442" uniqueCount="166">
  <si>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</si>
  <si>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</si>
  <si>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</si>
  <si>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</si>
  <si>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</si>
  <si>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</si>
  <si>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</si>
  <si>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</si>
  <si>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</si>
  <si>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</si>
  <si>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</si>
  <si>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</si>
  <si>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</si>
  <si>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</si>
  <si>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</si>
  <si>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</si>
  <si>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</si>
  <si>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</si>
  <si>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</si>
  <si>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</si>
  <si>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</si>
  <si>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</si>
  <si>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</si>
  <si>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</si>
  <si>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</si>
  <si>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</si>
  <si>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</si>
  <si>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</si>
  <si>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</si>
  <si>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</si>
  <si>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</si>
  <si>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</si>
  <si>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</si>
  <si>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</si>
  <si>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</si>
  <si>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</si>
  <si>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</si>
  <si>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</si>
  <si>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</si>
  <si>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</si>
  <si>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</si>
  <si>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</si>
  <si>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</si>
  <si>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</si>
  <si>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</si>
  <si>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</si>
  <si>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</si>
  <si>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</si>
  <si>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</si>
  <si>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</si>
  <si>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</si>
  <si>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</si>
  <si>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</si>
  <si>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</si>
  <si>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</si>
  <si>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</si>
  <si>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</si>
  <si>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</si>
  <si>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</si>
  <si>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</si>
  <si>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</si>
  <si>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</si>
  <si>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</si>
  <si>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</si>
  <si>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</si>
  <si>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</si>
  <si>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</si>
  <si>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</si>
  <si>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</si>
  <si>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</si>
  <si>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</si>
  <si>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</si>
  <si>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</si>
  <si>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</si>
  <si>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</si>
  <si>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</si>
  <si>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</si>
  <si>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</si>
  <si>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</si>
  <si>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</si>
  <si>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</si>
  <si>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</si>
  <si>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</si>
  <si>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</si>
  <si>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</si>
  <si>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</si>
  <si>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</si>
  <si>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</si>
  <si>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</si>
  <si>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</si>
  <si>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</si>
  <si>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</si>
  <si>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</si>
  <si>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</si>
  <si>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</si>
  <si>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</si>
  <si>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</si>
  <si>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</si>
  <si>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</si>
  <si>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</si>
  <si>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</si>
  <si>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</si>
  <si>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</si>
  <si>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</si>
  <si>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</si>
  <si>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</si>
  <si>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</si>
  <si>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</si>
  <si>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</si>
  <si>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</si>
  <si>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</si>
  <si>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</si>
  <si>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</si>
  <si>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</si>
  <si>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</si>
  <si>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</si>
  <si>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</si>
  <si>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</si>
  <si>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</si>
  <si>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</si>
  <si>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</si>
  <si>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</si>
  <si>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</si>
  <si>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
  </si>
  <si>
    <t>Team Name</t>
  </si>
  <si>
    <t>Baldur</t>
  </si>
  <si>
    <t>Ulwerener</t>
  </si>
  <si>
    <t>Hödr</t>
  </si>
  <si>
    <t>Berserker</t>
  </si>
  <si>
    <t>Skadi</t>
  </si>
  <si>
    <t>Thor</t>
  </si>
  <si>
    <t>Fulla</t>
  </si>
  <si>
    <t>Runner</t>
  </si>
  <si>
    <t>Gombo</t>
  </si>
  <si>
    <t>Idun</t>
  </si>
  <si>
    <t>Thrower</t>
  </si>
  <si>
    <t>Hlin</t>
  </si>
  <si>
    <t>Lineman</t>
  </si>
  <si>
    <t>Odin</t>
  </si>
  <si>
    <t>Sif</t>
  </si>
  <si>
    <t>Vidar II</t>
  </si>
  <si>
    <t>Vali</t>
  </si>
  <si>
    <t>Mimir II</t>
  </si>
  <si>
    <t>Hoenir</t>
  </si>
  <si>
    <t>Feuerteufel</t>
  </si>
  <si>
    <t>Minotaur</t>
  </si>
  <si>
    <t>Block, Catch, Dodge</t>
  </si>
  <si>
    <t>Block , Pass, Accurate, Sure Hands</t>
  </si>
  <si>
    <t xml:space="preserve">Block, </t>
  </si>
  <si>
    <t>Horns, Block, MB, Guard, TS, MuB, Frenzy, Claws</t>
  </si>
  <si>
    <t>Block, Frenzy, Jump Up, MB, Dauntless</t>
  </si>
  <si>
    <t>Block, Frenzy, Jump Up, MB</t>
  </si>
  <si>
    <t>Block, Frenzy, Jump Up, MB, Pilling On, Guard, Pro</t>
  </si>
  <si>
    <t>Block, Catch, Dodge, Side Step</t>
  </si>
  <si>
    <t>Block, Tackle, Pro</t>
  </si>
  <si>
    <t>Block, Tackle</t>
  </si>
  <si>
    <t>Block, Kick, Pro</t>
  </si>
  <si>
    <t>Block, Guard, Pro</t>
  </si>
  <si>
    <t xml:space="preserve">Block, Frenzy, Jump Up, MB, Pilling On, </t>
  </si>
  <si>
    <t>Northwind Highlanders</t>
  </si>
  <si>
    <t>Norse</t>
  </si>
  <si>
    <t>MCW</t>
  </si>
  <si>
    <t>Masters off Pain</t>
  </si>
  <si>
    <t>Liga</t>
  </si>
  <si>
    <t>LF (DIM)</t>
  </si>
  <si>
    <r>
      <t xml:space="preserve">Block, </t>
    </r>
    <r>
      <rPr>
        <b/>
        <sz val="7"/>
        <color indexed="8"/>
        <rFont val="Comic Sans MS"/>
        <family val="4"/>
      </rPr>
      <t>Skill</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</si>
</sst>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8">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b/>
      <sz val="10"/>
      <name val="Comic Sans MS"/>
      <family val="4"/>
    </font>
    <font>
      <b/>
      <sz val="7"/>
      <color indexed="8"/>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0">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56" fillId="3" borderId="1" xfId="0" applyFont="1" applyFill="1" applyBorder="1" applyAlignment="1">
      <alignment horizontal="center" vertical="center"/>
    </xf>
    <xf numFmtId="0" fontId="56" fillId="15" borderId="1" xfId="0"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194" fontId="16" fillId="0" borderId="9" xfId="0" applyNumberFormat="1" applyFont="1" applyBorder="1" applyAlignment="1">
      <alignment horizontal="center" vertical="center"/>
    </xf>
    <xf numFmtId="0" fontId="16" fillId="0" borderId="6" xfId="0" applyFont="1" applyBorder="1" applyAlignment="1">
      <alignment horizontal="center" vertical="center"/>
    </xf>
    <xf numFmtId="194" fontId="16" fillId="2" borderId="1" xfId="0" applyNumberFormat="1" applyFont="1" applyFill="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0" fontId="55" fillId="0" borderId="9" xfId="0" applyFont="1" applyBorder="1" applyAlignment="1">
      <alignment horizontal="left" vertical="center"/>
    </xf>
    <xf numFmtId="0" fontId="55" fillId="0" borderId="7" xfId="0" applyFont="1" applyBorder="1" applyAlignment="1">
      <alignment vertical="center"/>
    </xf>
    <xf numFmtId="0" fontId="55" fillId="0" borderId="6"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12" fillId="0" borderId="9" xfId="0" applyFont="1" applyBorder="1" applyAlignment="1">
      <alignment horizontal="center" vertical="center"/>
    </xf>
    <xf numFmtId="0" fontId="0" fillId="0" borderId="6" xfId="0" applyFont="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534525"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Northwind Highlanders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0.7109375" style="13"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2</v>
      </c>
      <c r="F5" s="9"/>
      <c r="G5" s="9"/>
      <c r="H5" s="9"/>
      <c r="I5" s="10"/>
      <c r="J5" s="17">
        <f>SUM(J7,J8,J9,J10,J11,J12,J13,J14,J15,J16,J17,J18,J19,J20,J21,J22)</f>
        <v>0</v>
      </c>
      <c r="K5" s="17"/>
      <c r="L5" s="17"/>
      <c r="M5" s="17">
        <f aca="true" t="shared" si="0" ref="M5:W5">SUM(M7,M8,M9,M10,M11,M12,M13,M14,M15,M16,M17,M18,M19,M20,M21,M22)</f>
        <v>22</v>
      </c>
      <c r="N5" s="17">
        <f t="shared" si="0"/>
        <v>29</v>
      </c>
      <c r="O5" s="17">
        <f t="shared" si="0"/>
        <v>1</v>
      </c>
      <c r="P5" s="17">
        <f t="shared" si="0"/>
        <v>66</v>
      </c>
      <c r="Q5" s="17">
        <f t="shared" si="0"/>
        <v>22</v>
      </c>
      <c r="R5" s="17">
        <f t="shared" si="0"/>
        <v>353</v>
      </c>
      <c r="S5" s="17">
        <f t="shared" si="0"/>
        <v>1710000</v>
      </c>
      <c r="T5" s="17">
        <f t="shared" si="0"/>
        <v>2</v>
      </c>
      <c r="U5" s="17">
        <f t="shared" si="0"/>
        <v>0</v>
      </c>
      <c r="V5" s="17">
        <f t="shared" si="0"/>
        <v>15</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125</v>
      </c>
      <c r="D7" s="153" t="s">
        <v>126</v>
      </c>
      <c r="E7" s="165">
        <v>5</v>
      </c>
      <c r="F7" s="153">
        <v>3</v>
      </c>
      <c r="G7" s="153">
        <v>3</v>
      </c>
      <c r="H7" s="153">
        <v>7</v>
      </c>
      <c r="I7" s="156" t="s">
        <v>150</v>
      </c>
      <c r="J7" s="22"/>
      <c r="K7" s="20"/>
      <c r="L7" s="20"/>
      <c r="M7" s="20">
        <v>1</v>
      </c>
      <c r="N7" s="20">
        <v>2</v>
      </c>
      <c r="O7" s="20"/>
      <c r="P7" s="20">
        <v>4</v>
      </c>
      <c r="Q7" s="20">
        <v>1</v>
      </c>
      <c r="R7" s="15">
        <f aca="true" t="shared" si="1" ref="R7:R22">(M7*1)+(N7*3)+(O7*2)+(P7*2)+(Q7*5)</f>
        <v>20</v>
      </c>
      <c r="S7" s="154">
        <v>130000</v>
      </c>
      <c r="T7" s="24">
        <v>1</v>
      </c>
      <c r="U7" s="24">
        <v>0</v>
      </c>
      <c r="V7" s="24">
        <v>1</v>
      </c>
      <c r="W7" s="24">
        <v>0</v>
      </c>
      <c r="X7" s="24">
        <v>0</v>
      </c>
      <c r="Y7" s="24">
        <v>0</v>
      </c>
      <c r="Z7" s="25">
        <f>IF(R7&gt;=176,0,IF(R7&gt;=126,176-R7,IF(R7&gt;=76,126-R7,IF(R7&gt;=51,76-R7,IF(R7&gt;=31,51-R7,IF(R7&gt;=16,31-R7,IF(R7&gt;=6,16-R7,IF(R7&gt;=0,6-R7,0))))))))</f>
        <v>11</v>
      </c>
      <c r="AA7" s="26"/>
      <c r="AB7" s="26"/>
      <c r="AC7" s="158"/>
    </row>
    <row r="8" spans="1:29" ht="18" customHeight="1">
      <c r="A8" s="15">
        <v>2</v>
      </c>
      <c r="B8" s="18"/>
      <c r="C8" s="152" t="s">
        <v>127</v>
      </c>
      <c r="D8" s="153" t="s">
        <v>128</v>
      </c>
      <c r="E8" s="153">
        <v>6</v>
      </c>
      <c r="F8" s="166">
        <v>5</v>
      </c>
      <c r="G8" s="153">
        <v>3</v>
      </c>
      <c r="H8" s="153">
        <v>7</v>
      </c>
      <c r="I8" s="156" t="s">
        <v>151</v>
      </c>
      <c r="J8" s="22"/>
      <c r="K8" s="20"/>
      <c r="L8" s="20"/>
      <c r="M8" s="20"/>
      <c r="N8" s="20">
        <v>4</v>
      </c>
      <c r="O8" s="20">
        <v>1</v>
      </c>
      <c r="P8" s="20">
        <v>9</v>
      </c>
      <c r="Q8" s="20">
        <v>2</v>
      </c>
      <c r="R8" s="15">
        <f t="shared" si="1"/>
        <v>42</v>
      </c>
      <c r="S8" s="154">
        <v>210000</v>
      </c>
      <c r="T8" s="24">
        <v>1</v>
      </c>
      <c r="U8" s="24">
        <v>0</v>
      </c>
      <c r="V8" s="24">
        <v>1</v>
      </c>
      <c r="W8" s="24">
        <v>0</v>
      </c>
      <c r="X8" s="24">
        <v>0</v>
      </c>
      <c r="Y8" s="24">
        <v>0</v>
      </c>
      <c r="Z8" s="25">
        <f aca="true" t="shared" si="2" ref="Z8:Z22">IF(R8&gt;=176,0,IF(R8&gt;=126,176-R8,IF(R8&gt;=76,126-R8,IF(R8&gt;=51,76-R8,IF(R8&gt;=31,51-R8,IF(R8&gt;=16,31-R8,IF(R8&gt;=6,16-R8,IF(R8&gt;=0,6-R8,0))))))))</f>
        <v>9</v>
      </c>
      <c r="AA8" s="26"/>
      <c r="AB8" s="26"/>
      <c r="AC8" s="158"/>
    </row>
    <row r="9" spans="1:29" ht="18" customHeight="1">
      <c r="A9" s="15">
        <v>3</v>
      </c>
      <c r="B9" s="18"/>
      <c r="C9" s="152" t="s">
        <v>129</v>
      </c>
      <c r="D9" s="153" t="s">
        <v>128</v>
      </c>
      <c r="E9" s="153">
        <v>6</v>
      </c>
      <c r="F9" s="153">
        <v>3</v>
      </c>
      <c r="G9" s="153">
        <v>3</v>
      </c>
      <c r="H9" s="153">
        <v>7</v>
      </c>
      <c r="I9" s="156" t="s">
        <v>152</v>
      </c>
      <c r="J9" s="22"/>
      <c r="K9" s="20"/>
      <c r="L9" s="20"/>
      <c r="M9" s="20"/>
      <c r="N9" s="20">
        <v>3</v>
      </c>
      <c r="O9" s="20"/>
      <c r="P9" s="20">
        <v>19</v>
      </c>
      <c r="Q9" s="20">
        <v>2</v>
      </c>
      <c r="R9" s="15">
        <f t="shared" si="1"/>
        <v>57</v>
      </c>
      <c r="S9" s="154">
        <v>170000</v>
      </c>
      <c r="T9" s="24">
        <v>0</v>
      </c>
      <c r="U9" s="24">
        <v>0</v>
      </c>
      <c r="V9" s="24">
        <v>1</v>
      </c>
      <c r="W9" s="24">
        <v>0</v>
      </c>
      <c r="X9" s="24">
        <v>0</v>
      </c>
      <c r="Y9" s="24">
        <v>0</v>
      </c>
      <c r="Z9" s="25">
        <f t="shared" si="2"/>
        <v>19</v>
      </c>
      <c r="AA9" s="26"/>
      <c r="AB9" s="26"/>
      <c r="AC9" s="158"/>
    </row>
    <row r="10" spans="1:29" ht="18" customHeight="1">
      <c r="A10" s="15">
        <v>4</v>
      </c>
      <c r="B10" s="18"/>
      <c r="C10" s="152" t="s">
        <v>130</v>
      </c>
      <c r="D10" s="153" t="s">
        <v>126</v>
      </c>
      <c r="E10" s="153">
        <v>6</v>
      </c>
      <c r="F10" s="153">
        <v>3</v>
      </c>
      <c r="G10" s="153">
        <v>3</v>
      </c>
      <c r="H10" s="153">
        <v>7</v>
      </c>
      <c r="I10" s="156" t="s">
        <v>158</v>
      </c>
      <c r="J10" s="22"/>
      <c r="K10" s="20"/>
      <c r="L10" s="20"/>
      <c r="M10" s="20"/>
      <c r="N10" s="20">
        <v>1</v>
      </c>
      <c r="O10" s="20"/>
      <c r="P10" s="20">
        <v>8</v>
      </c>
      <c r="Q10" s="20">
        <v>2</v>
      </c>
      <c r="R10" s="15">
        <f t="shared" si="1"/>
        <v>29</v>
      </c>
      <c r="S10" s="154">
        <v>130000</v>
      </c>
      <c r="T10" s="24">
        <v>0</v>
      </c>
      <c r="U10" s="24">
        <v>0</v>
      </c>
      <c r="V10" s="24">
        <v>1</v>
      </c>
      <c r="W10" s="24">
        <v>0</v>
      </c>
      <c r="X10" s="24">
        <v>0</v>
      </c>
      <c r="Y10" s="24">
        <v>0</v>
      </c>
      <c r="Z10" s="25">
        <f t="shared" si="2"/>
        <v>2</v>
      </c>
      <c r="AA10" s="26"/>
      <c r="AB10" s="26"/>
      <c r="AC10" s="158"/>
    </row>
    <row r="11" spans="1:29" ht="18" customHeight="1">
      <c r="A11" s="15">
        <v>5</v>
      </c>
      <c r="B11" s="18"/>
      <c r="C11" s="152" t="s">
        <v>131</v>
      </c>
      <c r="D11" s="153" t="s">
        <v>132</v>
      </c>
      <c r="E11" s="153">
        <v>6</v>
      </c>
      <c r="F11" s="153">
        <v>3</v>
      </c>
      <c r="G11" s="153">
        <v>3</v>
      </c>
      <c r="H11" s="153">
        <v>7</v>
      </c>
      <c r="I11" s="156" t="s">
        <v>153</v>
      </c>
      <c r="J11" s="22"/>
      <c r="K11" s="20"/>
      <c r="L11" s="20"/>
      <c r="M11" s="20"/>
      <c r="N11" s="20">
        <v>6</v>
      </c>
      <c r="O11" s="20"/>
      <c r="P11" s="20"/>
      <c r="Q11" s="20">
        <v>1</v>
      </c>
      <c r="R11" s="15">
        <f t="shared" si="1"/>
        <v>23</v>
      </c>
      <c r="S11" s="154">
        <v>110000</v>
      </c>
      <c r="T11" s="24">
        <v>0</v>
      </c>
      <c r="U11" s="24">
        <v>0</v>
      </c>
      <c r="V11" s="24">
        <v>1</v>
      </c>
      <c r="W11" s="24">
        <v>0</v>
      </c>
      <c r="X11" s="24">
        <v>0</v>
      </c>
      <c r="Y11" s="24">
        <v>0</v>
      </c>
      <c r="Z11" s="25">
        <f t="shared" si="2"/>
        <v>8</v>
      </c>
      <c r="AA11" s="26"/>
      <c r="AB11" s="26"/>
      <c r="AC11" s="158"/>
    </row>
    <row r="12" spans="1:29" ht="18" customHeight="1">
      <c r="A12" s="15">
        <v>6</v>
      </c>
      <c r="B12" s="18"/>
      <c r="C12" s="152" t="s">
        <v>133</v>
      </c>
      <c r="D12" s="153" t="s">
        <v>132</v>
      </c>
      <c r="E12" s="153">
        <v>6</v>
      </c>
      <c r="F12" s="153">
        <v>3</v>
      </c>
      <c r="G12" s="153">
        <v>3</v>
      </c>
      <c r="H12" s="153">
        <v>7</v>
      </c>
      <c r="I12" s="156" t="s">
        <v>146</v>
      </c>
      <c r="J12" s="22"/>
      <c r="K12" s="20"/>
      <c r="L12" s="20"/>
      <c r="M12" s="20"/>
      <c r="N12" s="20">
        <v>3</v>
      </c>
      <c r="O12" s="20"/>
      <c r="P12" s="20"/>
      <c r="Q12" s="20"/>
      <c r="R12" s="15">
        <f t="shared" si="1"/>
        <v>9</v>
      </c>
      <c r="S12" s="154">
        <v>90000</v>
      </c>
      <c r="T12" s="24">
        <v>0</v>
      </c>
      <c r="U12" s="24">
        <v>0</v>
      </c>
      <c r="V12" s="24">
        <v>1</v>
      </c>
      <c r="W12" s="24">
        <v>0</v>
      </c>
      <c r="X12" s="24">
        <v>0</v>
      </c>
      <c r="Y12" s="24">
        <v>0</v>
      </c>
      <c r="Z12" s="25">
        <f t="shared" si="2"/>
        <v>7</v>
      </c>
      <c r="AA12" s="26"/>
      <c r="AB12" s="26"/>
      <c r="AC12" s="158"/>
    </row>
    <row r="13" spans="1:29" ht="18" customHeight="1">
      <c r="A13" s="15">
        <v>7</v>
      </c>
      <c r="B13" s="18"/>
      <c r="C13" s="152" t="s">
        <v>134</v>
      </c>
      <c r="D13" s="153" t="s">
        <v>135</v>
      </c>
      <c r="E13" s="153">
        <v>6</v>
      </c>
      <c r="F13" s="153">
        <v>3</v>
      </c>
      <c r="G13" s="153">
        <v>3</v>
      </c>
      <c r="H13" s="153">
        <v>7</v>
      </c>
      <c r="I13" s="156" t="s">
        <v>147</v>
      </c>
      <c r="J13" s="22"/>
      <c r="K13" s="20"/>
      <c r="L13" s="20"/>
      <c r="M13" s="20">
        <v>14</v>
      </c>
      <c r="N13" s="20">
        <v>2</v>
      </c>
      <c r="O13" s="20"/>
      <c r="P13" s="20"/>
      <c r="Q13" s="20"/>
      <c r="R13" s="15">
        <f t="shared" si="1"/>
        <v>20</v>
      </c>
      <c r="S13" s="154">
        <v>110000</v>
      </c>
      <c r="T13" s="24">
        <v>0</v>
      </c>
      <c r="U13" s="24">
        <v>0</v>
      </c>
      <c r="V13" s="24">
        <v>1</v>
      </c>
      <c r="W13" s="24">
        <v>0</v>
      </c>
      <c r="X13" s="24">
        <v>0</v>
      </c>
      <c r="Y13" s="24">
        <v>0</v>
      </c>
      <c r="Z13" s="25">
        <f t="shared" si="2"/>
        <v>11</v>
      </c>
      <c r="AA13" s="26"/>
      <c r="AB13" s="26"/>
      <c r="AC13" s="158"/>
    </row>
    <row r="14" spans="1:29" ht="18" customHeight="1">
      <c r="A14" s="15">
        <v>8</v>
      </c>
      <c r="B14" s="18"/>
      <c r="C14" s="152" t="s">
        <v>136</v>
      </c>
      <c r="D14" s="153" t="s">
        <v>137</v>
      </c>
      <c r="E14" s="153">
        <v>6</v>
      </c>
      <c r="F14" s="153">
        <v>3</v>
      </c>
      <c r="G14" s="153">
        <v>3</v>
      </c>
      <c r="H14" s="153">
        <v>7</v>
      </c>
      <c r="I14" s="156" t="s">
        <v>154</v>
      </c>
      <c r="J14" s="22"/>
      <c r="K14" s="20"/>
      <c r="L14" s="20"/>
      <c r="M14" s="20">
        <v>3</v>
      </c>
      <c r="N14" s="20">
        <v>1</v>
      </c>
      <c r="O14" s="20"/>
      <c r="P14" s="20">
        <v>1</v>
      </c>
      <c r="Q14" s="20">
        <v>3</v>
      </c>
      <c r="R14" s="15">
        <f t="shared" si="1"/>
        <v>23</v>
      </c>
      <c r="S14" s="154">
        <v>90000</v>
      </c>
      <c r="T14" s="24">
        <v>0</v>
      </c>
      <c r="U14" s="24">
        <v>0</v>
      </c>
      <c r="V14" s="24">
        <v>1</v>
      </c>
      <c r="W14" s="24">
        <v>0</v>
      </c>
      <c r="X14" s="24">
        <v>0</v>
      </c>
      <c r="Y14" s="24">
        <v>0</v>
      </c>
      <c r="Z14" s="25">
        <f t="shared" si="2"/>
        <v>8</v>
      </c>
      <c r="AA14" s="26"/>
      <c r="AB14" s="26"/>
      <c r="AC14" s="158"/>
    </row>
    <row r="15" spans="1:29" ht="18" customHeight="1">
      <c r="A15" s="15">
        <v>9</v>
      </c>
      <c r="B15" s="18"/>
      <c r="C15" s="152" t="s">
        <v>138</v>
      </c>
      <c r="D15" s="153" t="s">
        <v>137</v>
      </c>
      <c r="E15" s="153">
        <v>6</v>
      </c>
      <c r="F15" s="153">
        <v>3</v>
      </c>
      <c r="G15" s="153">
        <v>3</v>
      </c>
      <c r="H15" s="153">
        <v>7</v>
      </c>
      <c r="I15" s="156" t="s">
        <v>148</v>
      </c>
      <c r="J15" s="22"/>
      <c r="K15" s="20"/>
      <c r="L15" s="20"/>
      <c r="M15" s="20"/>
      <c r="N15" s="20"/>
      <c r="O15" s="20"/>
      <c r="P15" s="20"/>
      <c r="Q15" s="20"/>
      <c r="R15" s="15">
        <f t="shared" si="1"/>
        <v>0</v>
      </c>
      <c r="S15" s="154">
        <v>50000</v>
      </c>
      <c r="T15" s="24">
        <v>0</v>
      </c>
      <c r="U15" s="24">
        <v>0</v>
      </c>
      <c r="V15" s="24">
        <v>1</v>
      </c>
      <c r="W15" s="24">
        <v>0</v>
      </c>
      <c r="X15" s="24">
        <v>0</v>
      </c>
      <c r="Y15" s="24">
        <v>0</v>
      </c>
      <c r="Z15" s="25">
        <f t="shared" si="2"/>
        <v>6</v>
      </c>
      <c r="AA15" s="26"/>
      <c r="AB15" s="26"/>
      <c r="AC15" s="158"/>
    </row>
    <row r="16" spans="1:29" ht="18" customHeight="1">
      <c r="A16" s="15">
        <v>10</v>
      </c>
      <c r="B16" s="18"/>
      <c r="C16" s="152" t="s">
        <v>139</v>
      </c>
      <c r="D16" s="153" t="s">
        <v>137</v>
      </c>
      <c r="E16" s="153">
        <v>6</v>
      </c>
      <c r="F16" s="153">
        <v>3</v>
      </c>
      <c r="G16" s="153">
        <v>3</v>
      </c>
      <c r="H16" s="153">
        <v>7</v>
      </c>
      <c r="I16" s="156" t="s">
        <v>155</v>
      </c>
      <c r="J16" s="22"/>
      <c r="K16" s="20"/>
      <c r="L16" s="20"/>
      <c r="M16" s="20">
        <v>3</v>
      </c>
      <c r="N16" s="20">
        <v>1</v>
      </c>
      <c r="O16" s="20"/>
      <c r="P16" s="20">
        <v>1</v>
      </c>
      <c r="Q16" s="20">
        <v>1</v>
      </c>
      <c r="R16" s="15">
        <f t="shared" si="1"/>
        <v>13</v>
      </c>
      <c r="S16" s="154">
        <v>70000</v>
      </c>
      <c r="T16" s="24">
        <v>0</v>
      </c>
      <c r="U16" s="24">
        <v>0</v>
      </c>
      <c r="V16" s="24">
        <v>1</v>
      </c>
      <c r="W16" s="24">
        <v>0</v>
      </c>
      <c r="X16" s="24">
        <v>0</v>
      </c>
      <c r="Y16" s="24">
        <v>0</v>
      </c>
      <c r="Z16" s="25">
        <f t="shared" si="2"/>
        <v>3</v>
      </c>
      <c r="AA16" s="26"/>
      <c r="AB16" s="26"/>
      <c r="AC16" s="158"/>
    </row>
    <row r="17" spans="1:29" ht="18" customHeight="1">
      <c r="A17" s="15">
        <v>11</v>
      </c>
      <c r="B17" s="18"/>
      <c r="C17" s="152" t="s">
        <v>140</v>
      </c>
      <c r="D17" s="153" t="s">
        <v>137</v>
      </c>
      <c r="E17" s="153">
        <v>6</v>
      </c>
      <c r="F17" s="153">
        <v>3</v>
      </c>
      <c r="G17" s="153">
        <v>3</v>
      </c>
      <c r="H17" s="153">
        <v>7</v>
      </c>
      <c r="I17" s="156" t="s">
        <v>165</v>
      </c>
      <c r="J17" s="22"/>
      <c r="K17" s="20"/>
      <c r="L17" s="20"/>
      <c r="M17" s="20"/>
      <c r="N17" s="20"/>
      <c r="O17" s="20"/>
      <c r="P17" s="20"/>
      <c r="Q17" s="20">
        <v>2</v>
      </c>
      <c r="R17" s="15">
        <f t="shared" si="1"/>
        <v>10</v>
      </c>
      <c r="S17" s="154">
        <v>50000</v>
      </c>
      <c r="T17" s="24">
        <v>0</v>
      </c>
      <c r="U17" s="24">
        <v>0</v>
      </c>
      <c r="V17" s="24">
        <v>1</v>
      </c>
      <c r="W17" s="24">
        <v>0</v>
      </c>
      <c r="X17" s="24">
        <v>0</v>
      </c>
      <c r="Y17" s="24">
        <v>0</v>
      </c>
      <c r="Z17" s="25">
        <f t="shared" si="2"/>
        <v>6</v>
      </c>
      <c r="AA17" s="26"/>
      <c r="AB17" s="26"/>
      <c r="AC17" s="158"/>
    </row>
    <row r="18" spans="1:29" ht="18" customHeight="1">
      <c r="A18" s="15">
        <v>12</v>
      </c>
      <c r="B18" s="18"/>
      <c r="C18" s="152" t="s">
        <v>141</v>
      </c>
      <c r="D18" s="153" t="s">
        <v>137</v>
      </c>
      <c r="E18" s="153">
        <v>6</v>
      </c>
      <c r="F18" s="153">
        <v>3</v>
      </c>
      <c r="G18" s="153">
        <v>3</v>
      </c>
      <c r="H18" s="153">
        <v>7</v>
      </c>
      <c r="I18" s="156" t="s">
        <v>156</v>
      </c>
      <c r="J18" s="22"/>
      <c r="K18" s="20"/>
      <c r="L18" s="20"/>
      <c r="M18" s="20"/>
      <c r="N18" s="20">
        <v>2</v>
      </c>
      <c r="O18" s="20"/>
      <c r="P18" s="20">
        <v>2</v>
      </c>
      <c r="Q18" s="20">
        <v>2</v>
      </c>
      <c r="R18" s="15">
        <f t="shared" si="1"/>
        <v>20</v>
      </c>
      <c r="S18" s="154">
        <v>90000</v>
      </c>
      <c r="T18" s="24">
        <v>0</v>
      </c>
      <c r="U18" s="24">
        <v>0</v>
      </c>
      <c r="V18" s="24">
        <v>1</v>
      </c>
      <c r="W18" s="24">
        <v>0</v>
      </c>
      <c r="X18" s="24">
        <v>0</v>
      </c>
      <c r="Y18" s="24">
        <v>0</v>
      </c>
      <c r="Z18" s="25">
        <f t="shared" si="2"/>
        <v>11</v>
      </c>
      <c r="AA18" s="26"/>
      <c r="AB18" s="26"/>
      <c r="AC18" s="158"/>
    </row>
    <row r="19" spans="1:29" ht="18" customHeight="1">
      <c r="A19" s="15">
        <v>13</v>
      </c>
      <c r="B19" s="18"/>
      <c r="C19" s="152" t="s">
        <v>142</v>
      </c>
      <c r="D19" s="153" t="s">
        <v>137</v>
      </c>
      <c r="E19" s="153">
        <v>6</v>
      </c>
      <c r="F19" s="153">
        <v>3</v>
      </c>
      <c r="G19" s="166">
        <v>4</v>
      </c>
      <c r="H19" s="153">
        <v>7</v>
      </c>
      <c r="I19" s="156" t="s">
        <v>148</v>
      </c>
      <c r="J19" s="22"/>
      <c r="K19" s="20"/>
      <c r="L19" s="20"/>
      <c r="M19" s="20"/>
      <c r="N19" s="20">
        <v>2</v>
      </c>
      <c r="O19" s="20"/>
      <c r="P19" s="20"/>
      <c r="Q19" s="20">
        <v>1</v>
      </c>
      <c r="R19" s="15">
        <f t="shared" si="1"/>
        <v>11</v>
      </c>
      <c r="S19" s="154">
        <v>90000</v>
      </c>
      <c r="T19" s="24">
        <v>0</v>
      </c>
      <c r="U19" s="24">
        <v>0</v>
      </c>
      <c r="V19" s="24">
        <v>1</v>
      </c>
      <c r="W19" s="24">
        <v>0</v>
      </c>
      <c r="X19" s="24">
        <v>0</v>
      </c>
      <c r="Y19" s="24">
        <v>0</v>
      </c>
      <c r="Z19" s="25">
        <f t="shared" si="2"/>
        <v>5</v>
      </c>
      <c r="AA19" s="26"/>
      <c r="AB19" s="26"/>
      <c r="AC19" s="158"/>
    </row>
    <row r="20" spans="1:29" ht="18" customHeight="1">
      <c r="A20" s="15">
        <v>14</v>
      </c>
      <c r="B20" s="18"/>
      <c r="C20" s="152" t="s">
        <v>143</v>
      </c>
      <c r="D20" s="153" t="s">
        <v>137</v>
      </c>
      <c r="E20" s="153">
        <v>6</v>
      </c>
      <c r="F20" s="153">
        <v>3</v>
      </c>
      <c r="G20" s="153">
        <v>3</v>
      </c>
      <c r="H20" s="153">
        <v>7</v>
      </c>
      <c r="I20" s="156" t="s">
        <v>157</v>
      </c>
      <c r="J20" s="22"/>
      <c r="K20" s="20"/>
      <c r="L20" s="20"/>
      <c r="M20" s="20">
        <v>1</v>
      </c>
      <c r="N20" s="20">
        <v>2</v>
      </c>
      <c r="O20" s="20"/>
      <c r="P20" s="20">
        <v>1</v>
      </c>
      <c r="Q20" s="20">
        <v>3</v>
      </c>
      <c r="R20" s="15">
        <f t="shared" si="1"/>
        <v>24</v>
      </c>
      <c r="S20" s="154">
        <v>90000</v>
      </c>
      <c r="T20" s="24">
        <v>0</v>
      </c>
      <c r="U20" s="24">
        <v>0</v>
      </c>
      <c r="V20" s="24">
        <v>1</v>
      </c>
      <c r="W20" s="24">
        <v>0</v>
      </c>
      <c r="X20" s="24">
        <v>0</v>
      </c>
      <c r="Y20" s="24">
        <v>0</v>
      </c>
      <c r="Z20" s="25">
        <f t="shared" si="2"/>
        <v>7</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8"/>
    </row>
    <row r="22" spans="1:29" ht="18" customHeight="1">
      <c r="A22" s="15">
        <v>16</v>
      </c>
      <c r="B22" s="18"/>
      <c r="C22" s="152" t="s">
        <v>144</v>
      </c>
      <c r="D22" s="153" t="s">
        <v>145</v>
      </c>
      <c r="E22" s="153">
        <v>5</v>
      </c>
      <c r="F22" s="153">
        <v>5</v>
      </c>
      <c r="G22" s="153">
        <v>2</v>
      </c>
      <c r="H22" s="165">
        <v>7</v>
      </c>
      <c r="I22" s="156" t="s">
        <v>149</v>
      </c>
      <c r="J22" s="22"/>
      <c r="K22" s="20"/>
      <c r="L22" s="29"/>
      <c r="M22" s="29"/>
      <c r="N22" s="20"/>
      <c r="O22" s="20"/>
      <c r="P22" s="20">
        <v>21</v>
      </c>
      <c r="Q22" s="20">
        <v>2</v>
      </c>
      <c r="R22" s="15">
        <f t="shared" si="1"/>
        <v>52</v>
      </c>
      <c r="S22" s="154">
        <v>230000</v>
      </c>
      <c r="T22" s="24">
        <v>0</v>
      </c>
      <c r="U22" s="24">
        <v>0</v>
      </c>
      <c r="V22" s="24">
        <v>1</v>
      </c>
      <c r="W22" s="24">
        <v>0</v>
      </c>
      <c r="X22" s="24">
        <v>0</v>
      </c>
      <c r="Y22" s="24">
        <v>0</v>
      </c>
      <c r="Z22" s="25">
        <f t="shared" si="2"/>
        <v>24</v>
      </c>
      <c r="AA22" s="26"/>
      <c r="AB22" s="26"/>
      <c r="AC22" s="158"/>
    </row>
    <row r="23" spans="1:26" ht="18" customHeight="1">
      <c r="A23" s="30"/>
      <c r="B23" s="31"/>
      <c r="C23" s="32">
        <f>COUNTA(C7:C22)</f>
        <v>15</v>
      </c>
      <c r="D23" s="33"/>
      <c r="E23" s="201" t="s">
        <v>23</v>
      </c>
      <c r="F23" s="196"/>
      <c r="G23" s="196"/>
      <c r="H23" s="197"/>
      <c r="I23" s="198" t="s">
        <v>159</v>
      </c>
      <c r="J23" s="199"/>
      <c r="K23" s="194" t="s">
        <v>16</v>
      </c>
      <c r="L23" s="195"/>
      <c r="M23" s="196"/>
      <c r="N23" s="197"/>
      <c r="O23" s="34">
        <v>5</v>
      </c>
      <c r="P23" s="191">
        <v>60000</v>
      </c>
      <c r="Q23" s="192"/>
      <c r="R23" s="36" t="s">
        <v>17</v>
      </c>
      <c r="S23" s="37">
        <f>SUM(O23)*P23</f>
        <v>300000</v>
      </c>
      <c r="T23" s="185" t="s">
        <v>100</v>
      </c>
      <c r="U23" s="186"/>
      <c r="V23" s="186"/>
      <c r="W23" s="186"/>
      <c r="X23" s="186"/>
      <c r="Y23" s="186"/>
      <c r="Z23" s="187"/>
    </row>
    <row r="24" spans="1:26" ht="18" customHeight="1">
      <c r="A24" s="38"/>
      <c r="B24" s="38"/>
      <c r="C24" s="57" t="s">
        <v>113</v>
      </c>
      <c r="D24" s="132">
        <v>0</v>
      </c>
      <c r="E24" s="201" t="s">
        <v>24</v>
      </c>
      <c r="F24" s="196"/>
      <c r="G24" s="196"/>
      <c r="H24" s="197"/>
      <c r="I24" s="200" t="s">
        <v>160</v>
      </c>
      <c r="J24" s="199"/>
      <c r="K24" s="194" t="s">
        <v>18</v>
      </c>
      <c r="L24" s="195"/>
      <c r="M24" s="196"/>
      <c r="N24" s="197"/>
      <c r="O24" s="34">
        <v>14</v>
      </c>
      <c r="P24" s="193" t="s">
        <v>19</v>
      </c>
      <c r="Q24" s="192"/>
      <c r="R24" s="40" t="s">
        <v>17</v>
      </c>
      <c r="S24" s="41">
        <f>O24*10000</f>
        <v>140000</v>
      </c>
      <c r="T24" s="188" t="s">
        <v>109</v>
      </c>
      <c r="U24" s="189"/>
      <c r="V24" s="189"/>
      <c r="W24" s="189"/>
      <c r="X24" s="189"/>
      <c r="Y24" s="189"/>
      <c r="Z24" s="189"/>
    </row>
    <row r="25" spans="1:26" ht="18" customHeight="1">
      <c r="A25" s="38"/>
      <c r="B25" s="38"/>
      <c r="C25" s="42"/>
      <c r="D25" s="43"/>
      <c r="E25" s="202" t="s">
        <v>25</v>
      </c>
      <c r="F25" s="203"/>
      <c r="G25" s="203"/>
      <c r="H25" s="204"/>
      <c r="I25" s="172">
        <f>(((R29+I26)/10000))+ROUNDDOWN((SUM(R7:R22)/5),0)</f>
        <v>296</v>
      </c>
      <c r="J25" s="173"/>
      <c r="K25" s="194" t="s">
        <v>36</v>
      </c>
      <c r="L25" s="195"/>
      <c r="M25" s="196"/>
      <c r="N25" s="197"/>
      <c r="O25" s="34">
        <v>3</v>
      </c>
      <c r="P25" s="193" t="s">
        <v>19</v>
      </c>
      <c r="Q25" s="192"/>
      <c r="R25" s="40" t="s">
        <v>17</v>
      </c>
      <c r="S25" s="41">
        <f>O25*10000</f>
        <v>30000</v>
      </c>
      <c r="T25" s="188" t="s">
        <v>110</v>
      </c>
      <c r="U25" s="189"/>
      <c r="V25" s="189"/>
      <c r="W25" s="189"/>
      <c r="X25" s="189"/>
      <c r="Y25" s="189"/>
      <c r="Z25" s="189"/>
    </row>
    <row r="26" spans="1:26" ht="18" customHeight="1">
      <c r="A26" s="30"/>
      <c r="B26" s="30"/>
      <c r="C26" s="44"/>
      <c r="D26" s="45"/>
      <c r="E26" s="201" t="s">
        <v>26</v>
      </c>
      <c r="F26" s="196"/>
      <c r="G26" s="196"/>
      <c r="H26" s="197"/>
      <c r="I26" s="174">
        <v>0</v>
      </c>
      <c r="J26" s="175"/>
      <c r="K26" s="194" t="s">
        <v>20</v>
      </c>
      <c r="L26" s="195"/>
      <c r="M26" s="196"/>
      <c r="N26" s="197"/>
      <c r="O26" s="34">
        <v>3</v>
      </c>
      <c r="P26" s="193" t="s">
        <v>19</v>
      </c>
      <c r="Q26" s="192"/>
      <c r="R26" s="40" t="s">
        <v>17</v>
      </c>
      <c r="S26" s="41">
        <f>O26*10000</f>
        <v>30000</v>
      </c>
      <c r="T26" s="190" t="s">
        <v>102</v>
      </c>
      <c r="U26" s="189"/>
      <c r="V26" s="189"/>
      <c r="W26" s="189"/>
      <c r="X26" s="189"/>
      <c r="Y26" s="189"/>
      <c r="Z26" s="189"/>
    </row>
    <row r="27" spans="1:26" ht="18" customHeight="1">
      <c r="A27" s="30"/>
      <c r="B27" s="30"/>
      <c r="C27" s="30"/>
      <c r="D27" s="30"/>
      <c r="E27" s="181" t="s">
        <v>116</v>
      </c>
      <c r="F27" s="171"/>
      <c r="G27" s="171"/>
      <c r="H27" s="171"/>
      <c r="I27" s="174">
        <v>0</v>
      </c>
      <c r="J27" s="207"/>
      <c r="K27" s="194" t="s">
        <v>35</v>
      </c>
      <c r="L27" s="195"/>
      <c r="M27" s="196"/>
      <c r="N27" s="197"/>
      <c r="O27" s="34">
        <v>1</v>
      </c>
      <c r="P27" s="193" t="s">
        <v>21</v>
      </c>
      <c r="Q27" s="192"/>
      <c r="R27" s="40" t="s">
        <v>17</v>
      </c>
      <c r="S27" s="41">
        <f>O27*50000</f>
        <v>50000</v>
      </c>
      <c r="T27" s="177" t="s">
        <v>101</v>
      </c>
      <c r="U27" s="178"/>
      <c r="V27" s="178"/>
      <c r="W27" s="178"/>
      <c r="X27" s="178"/>
      <c r="Y27" s="178"/>
      <c r="Z27" s="179"/>
    </row>
    <row r="28" spans="5:26" ht="18" customHeight="1">
      <c r="E28" s="181" t="s">
        <v>27</v>
      </c>
      <c r="F28" s="171"/>
      <c r="G28" s="171"/>
      <c r="H28" s="171"/>
      <c r="I28" s="200" t="s">
        <v>161</v>
      </c>
      <c r="J28" s="205"/>
      <c r="K28" s="194" t="s">
        <v>34</v>
      </c>
      <c r="L28" s="195"/>
      <c r="M28" s="196"/>
      <c r="N28" s="197"/>
      <c r="O28" s="34"/>
      <c r="P28" s="193" t="s">
        <v>21</v>
      </c>
      <c r="Q28" s="192"/>
      <c r="R28" s="48" t="s">
        <v>17</v>
      </c>
      <c r="S28" s="49">
        <f>O28*50000</f>
        <v>0</v>
      </c>
      <c r="T28" s="180" t="s">
        <v>111</v>
      </c>
      <c r="U28" s="181"/>
      <c r="V28" s="181"/>
      <c r="W28" s="181"/>
      <c r="X28" s="181"/>
      <c r="Y28" s="181"/>
      <c r="Z28" s="181"/>
    </row>
    <row r="29" spans="5:26" ht="21.75" customHeight="1">
      <c r="E29" s="167" t="s">
        <v>37</v>
      </c>
      <c r="F29" s="167"/>
      <c r="G29" s="167"/>
      <c r="H29" s="167"/>
      <c r="I29" s="208" t="s">
        <v>161</v>
      </c>
      <c r="J29" s="199"/>
      <c r="K29" s="170" t="s">
        <v>122</v>
      </c>
      <c r="L29" s="170"/>
      <c r="M29" s="171"/>
      <c r="N29" s="171"/>
      <c r="O29" s="171"/>
      <c r="P29" s="171"/>
      <c r="Q29" s="171"/>
      <c r="R29" s="176">
        <f>SUM(S7:S28)+I26</f>
        <v>2260000</v>
      </c>
      <c r="S29" s="167"/>
      <c r="T29" s="177"/>
      <c r="U29" s="178"/>
      <c r="V29" s="178"/>
      <c r="W29" s="178"/>
      <c r="X29" s="178"/>
      <c r="Y29" s="178"/>
      <c r="Z29" s="179"/>
    </row>
    <row r="30" spans="11:26" ht="18" customHeight="1">
      <c r="K30" s="155"/>
      <c r="L30" s="155"/>
      <c r="M30" s="113"/>
      <c r="N30" s="113"/>
      <c r="O30" s="113"/>
      <c r="P30" s="113"/>
      <c r="Q30" s="113"/>
      <c r="R30" s="113"/>
      <c r="S30" s="113"/>
      <c r="T30" s="182"/>
      <c r="U30" s="183"/>
      <c r="V30" s="183"/>
      <c r="W30" s="183"/>
      <c r="X30" s="183"/>
      <c r="Y30" s="183"/>
      <c r="Z30" s="184"/>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68" t="s">
        <v>84</v>
      </c>
      <c r="J33" s="169"/>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1</v>
      </c>
      <c r="M34" s="57">
        <v>0</v>
      </c>
      <c r="N34" s="57">
        <v>1</v>
      </c>
      <c r="O34" s="57">
        <v>0</v>
      </c>
      <c r="P34" s="57">
        <v>1</v>
      </c>
      <c r="Q34" s="57">
        <v>1</v>
      </c>
      <c r="R34" s="58">
        <f>(M34*3)+(N34)</f>
        <v>1</v>
      </c>
    </row>
    <row r="35" spans="9:18" ht="18" customHeight="1">
      <c r="I35" s="206" t="s">
        <v>88</v>
      </c>
      <c r="J35" s="206"/>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06" t="s">
        <v>114</v>
      </c>
      <c r="J37" s="206"/>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0">
      <selection activeCell="I27" sqref="I27:J27"/>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6" t="s">
        <v>68</v>
      </c>
      <c r="F5" s="216"/>
      <c r="G5" s="216"/>
      <c r="H5" s="216"/>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125</v>
      </c>
      <c r="D7" s="153" t="s">
        <v>126</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11</v>
      </c>
      <c r="U7" s="66"/>
    </row>
    <row r="8" spans="1:21" ht="18" customHeight="1">
      <c r="A8" s="15">
        <v>2</v>
      </c>
      <c r="B8" s="18"/>
      <c r="C8" s="152" t="s">
        <v>127</v>
      </c>
      <c r="D8" s="153" t="s">
        <v>128</v>
      </c>
      <c r="E8" s="20"/>
      <c r="F8" s="20"/>
      <c r="G8" s="20"/>
      <c r="H8" s="20"/>
      <c r="I8" s="21"/>
      <c r="J8" s="68"/>
      <c r="K8" s="20"/>
      <c r="L8" s="20"/>
      <c r="M8" s="20"/>
      <c r="N8" s="20"/>
      <c r="O8" s="20"/>
      <c r="P8" s="20"/>
      <c r="Q8" s="20"/>
      <c r="R8" s="15">
        <f t="shared" si="0"/>
        <v>0</v>
      </c>
      <c r="S8" s="66">
        <v>0</v>
      </c>
      <c r="T8" s="25">
        <f>IF(SpielRoster!R8&gt;=Mannschaft!Z8,"L+1",Mannschaft!Z8-SpielRoster!R8)</f>
        <v>9</v>
      </c>
      <c r="U8" s="66"/>
    </row>
    <row r="9" spans="1:21" ht="18" customHeight="1">
      <c r="A9" s="15">
        <v>3</v>
      </c>
      <c r="B9" s="18"/>
      <c r="C9" s="152" t="s">
        <v>129</v>
      </c>
      <c r="D9" s="153" t="s">
        <v>128</v>
      </c>
      <c r="E9" s="20"/>
      <c r="F9" s="20"/>
      <c r="G9" s="20"/>
      <c r="H9" s="20"/>
      <c r="I9" s="21"/>
      <c r="J9" s="68"/>
      <c r="K9" s="20"/>
      <c r="L9" s="20"/>
      <c r="M9" s="20"/>
      <c r="N9" s="20"/>
      <c r="O9" s="20"/>
      <c r="P9" s="20"/>
      <c r="Q9" s="20"/>
      <c r="R9" s="15">
        <f t="shared" si="0"/>
        <v>0</v>
      </c>
      <c r="S9" s="66">
        <v>0</v>
      </c>
      <c r="T9" s="25">
        <f>IF(SpielRoster!R9&gt;=Mannschaft!Z9,"L+1",Mannschaft!Z9-SpielRoster!R9)</f>
        <v>19</v>
      </c>
      <c r="U9" s="66"/>
    </row>
    <row r="10" spans="1:21" ht="18" customHeight="1">
      <c r="A10" s="15">
        <v>4</v>
      </c>
      <c r="B10" s="18"/>
      <c r="C10" s="152" t="s">
        <v>130</v>
      </c>
      <c r="D10" s="153" t="s">
        <v>126</v>
      </c>
      <c r="E10" s="20"/>
      <c r="F10" s="20"/>
      <c r="G10" s="20"/>
      <c r="H10" s="20"/>
      <c r="I10" s="21"/>
      <c r="J10" s="68"/>
      <c r="K10" s="20"/>
      <c r="L10" s="20"/>
      <c r="M10" s="20"/>
      <c r="N10" s="20"/>
      <c r="O10" s="20"/>
      <c r="P10" s="20"/>
      <c r="Q10" s="20"/>
      <c r="R10" s="15">
        <f t="shared" si="0"/>
        <v>0</v>
      </c>
      <c r="S10" s="66">
        <v>0</v>
      </c>
      <c r="T10" s="25">
        <f>IF(SpielRoster!R10&gt;=Mannschaft!Z10,"L+1",Mannschaft!Z10-SpielRoster!R10)</f>
        <v>2</v>
      </c>
      <c r="U10" s="66"/>
    </row>
    <row r="11" spans="1:21" ht="18" customHeight="1">
      <c r="A11" s="15">
        <v>5</v>
      </c>
      <c r="B11" s="18"/>
      <c r="C11" s="152" t="s">
        <v>131</v>
      </c>
      <c r="D11" s="153" t="s">
        <v>132</v>
      </c>
      <c r="E11" s="20"/>
      <c r="F11" s="20"/>
      <c r="G11" s="20"/>
      <c r="H11" s="20"/>
      <c r="I11" s="21"/>
      <c r="J11" s="68"/>
      <c r="K11" s="20"/>
      <c r="L11" s="20"/>
      <c r="M11" s="20"/>
      <c r="N11" s="20"/>
      <c r="O11" s="20"/>
      <c r="P11" s="20"/>
      <c r="Q11" s="20"/>
      <c r="R11" s="15">
        <f t="shared" si="0"/>
        <v>0</v>
      </c>
      <c r="S11" s="66">
        <v>0</v>
      </c>
      <c r="T11" s="25">
        <f>IF(SpielRoster!R11&gt;=Mannschaft!Z11,"L+1",Mannschaft!Z11-SpielRoster!R11)</f>
        <v>8</v>
      </c>
      <c r="U11" s="66"/>
    </row>
    <row r="12" spans="1:21" ht="18" customHeight="1">
      <c r="A12" s="15">
        <v>6</v>
      </c>
      <c r="B12" s="18"/>
      <c r="C12" s="152" t="s">
        <v>133</v>
      </c>
      <c r="D12" s="153" t="s">
        <v>132</v>
      </c>
      <c r="E12" s="20"/>
      <c r="F12" s="20"/>
      <c r="G12" s="20"/>
      <c r="H12" s="20"/>
      <c r="I12" s="21"/>
      <c r="J12" s="68"/>
      <c r="K12" s="20"/>
      <c r="L12" s="20"/>
      <c r="M12" s="20"/>
      <c r="N12" s="20"/>
      <c r="O12" s="20"/>
      <c r="P12" s="20"/>
      <c r="Q12" s="20"/>
      <c r="R12" s="15">
        <f t="shared" si="0"/>
        <v>0</v>
      </c>
      <c r="S12" s="66">
        <v>0</v>
      </c>
      <c r="T12" s="25">
        <f>IF(SpielRoster!R12&gt;=Mannschaft!Z12,"L+1",Mannschaft!Z12-SpielRoster!R12)</f>
        <v>7</v>
      </c>
      <c r="U12" s="66"/>
    </row>
    <row r="13" spans="1:21" ht="18" customHeight="1">
      <c r="A13" s="15">
        <v>7</v>
      </c>
      <c r="B13" s="18"/>
      <c r="C13" s="152" t="s">
        <v>134</v>
      </c>
      <c r="D13" s="153" t="s">
        <v>135</v>
      </c>
      <c r="E13" s="20"/>
      <c r="F13" s="20"/>
      <c r="G13" s="20"/>
      <c r="H13" s="20"/>
      <c r="I13" s="21"/>
      <c r="J13" s="68"/>
      <c r="K13" s="20"/>
      <c r="L13" s="20"/>
      <c r="M13" s="20"/>
      <c r="N13" s="20"/>
      <c r="O13" s="20"/>
      <c r="P13" s="20"/>
      <c r="Q13" s="20"/>
      <c r="R13" s="15">
        <f t="shared" si="0"/>
        <v>0</v>
      </c>
      <c r="S13" s="66">
        <v>0</v>
      </c>
      <c r="T13" s="25">
        <f>IF(SpielRoster!R13&gt;=Mannschaft!Z13,"L+1",Mannschaft!Z13-SpielRoster!R13)</f>
        <v>11</v>
      </c>
      <c r="U13" s="66"/>
    </row>
    <row r="14" spans="1:21" ht="18" customHeight="1">
      <c r="A14" s="15">
        <v>8</v>
      </c>
      <c r="B14" s="18"/>
      <c r="C14" s="152" t="s">
        <v>136</v>
      </c>
      <c r="D14" s="153" t="s">
        <v>137</v>
      </c>
      <c r="E14" s="20"/>
      <c r="F14" s="20"/>
      <c r="G14" s="20"/>
      <c r="H14" s="20"/>
      <c r="I14" s="21"/>
      <c r="J14" s="68"/>
      <c r="K14" s="20"/>
      <c r="L14" s="20"/>
      <c r="M14" s="20"/>
      <c r="N14" s="20"/>
      <c r="O14" s="20"/>
      <c r="P14" s="20"/>
      <c r="Q14" s="20"/>
      <c r="R14" s="15">
        <f t="shared" si="0"/>
        <v>0</v>
      </c>
      <c r="S14" s="66">
        <v>0</v>
      </c>
      <c r="T14" s="25">
        <f>IF(SpielRoster!R14&gt;=Mannschaft!Z14,"L+1",Mannschaft!Z14-SpielRoster!R14)</f>
        <v>8</v>
      </c>
      <c r="U14" s="66"/>
    </row>
    <row r="15" spans="1:21" ht="18" customHeight="1">
      <c r="A15" s="15">
        <v>9</v>
      </c>
      <c r="B15" s="18"/>
      <c r="C15" s="152" t="s">
        <v>138</v>
      </c>
      <c r="D15" s="153" t="s">
        <v>137</v>
      </c>
      <c r="E15" s="20"/>
      <c r="F15" s="20"/>
      <c r="G15" s="20"/>
      <c r="H15" s="20"/>
      <c r="I15" s="21"/>
      <c r="J15" s="68"/>
      <c r="K15" s="20"/>
      <c r="L15" s="20"/>
      <c r="M15" s="20"/>
      <c r="N15" s="20"/>
      <c r="O15" s="20"/>
      <c r="P15" s="20"/>
      <c r="Q15" s="20"/>
      <c r="R15" s="15">
        <f t="shared" si="0"/>
        <v>0</v>
      </c>
      <c r="S15" s="66">
        <v>0</v>
      </c>
      <c r="T15" s="25">
        <f>IF(SpielRoster!R15&gt;=Mannschaft!Z15,"L+1",Mannschaft!Z15-SpielRoster!R15)</f>
        <v>6</v>
      </c>
      <c r="U15" s="66"/>
    </row>
    <row r="16" spans="1:21" ht="18" customHeight="1">
      <c r="A16" s="15">
        <v>10</v>
      </c>
      <c r="B16" s="18"/>
      <c r="C16" s="152" t="s">
        <v>139</v>
      </c>
      <c r="D16" s="153" t="s">
        <v>137</v>
      </c>
      <c r="E16" s="20"/>
      <c r="F16" s="20"/>
      <c r="G16" s="20"/>
      <c r="H16" s="20"/>
      <c r="I16" s="21"/>
      <c r="J16" s="68"/>
      <c r="K16" s="20"/>
      <c r="L16" s="20"/>
      <c r="M16" s="20"/>
      <c r="N16" s="20"/>
      <c r="O16" s="20"/>
      <c r="P16" s="20"/>
      <c r="Q16" s="20"/>
      <c r="R16" s="15">
        <f t="shared" si="0"/>
        <v>0</v>
      </c>
      <c r="S16" s="66">
        <v>0</v>
      </c>
      <c r="T16" s="25">
        <f>IF(SpielRoster!R16&gt;=Mannschaft!Z16,"L+1",Mannschaft!Z16-SpielRoster!R16)</f>
        <v>3</v>
      </c>
      <c r="U16" s="66"/>
    </row>
    <row r="17" spans="1:21" ht="18" customHeight="1">
      <c r="A17" s="15">
        <v>11</v>
      </c>
      <c r="B17" s="18"/>
      <c r="C17" s="152" t="s">
        <v>140</v>
      </c>
      <c r="D17" s="153" t="s">
        <v>137</v>
      </c>
      <c r="E17" s="20"/>
      <c r="F17" s="20"/>
      <c r="G17" s="20"/>
      <c r="H17" s="20"/>
      <c r="I17" s="21"/>
      <c r="J17" s="68"/>
      <c r="K17" s="20"/>
      <c r="L17" s="20"/>
      <c r="M17" s="20"/>
      <c r="N17" s="20"/>
      <c r="O17" s="20"/>
      <c r="P17" s="20"/>
      <c r="Q17" s="20"/>
      <c r="R17" s="15">
        <f t="shared" si="0"/>
        <v>0</v>
      </c>
      <c r="S17" s="66">
        <v>0</v>
      </c>
      <c r="T17" s="25">
        <f>IF(SpielRoster!R17&gt;=Mannschaft!Z17,"L+1",Mannschaft!Z17-SpielRoster!R17)</f>
        <v>6</v>
      </c>
      <c r="U17" s="66"/>
    </row>
    <row r="18" spans="1:21" ht="18" customHeight="1">
      <c r="A18" s="15">
        <v>12</v>
      </c>
      <c r="B18" s="18"/>
      <c r="C18" s="152" t="s">
        <v>141</v>
      </c>
      <c r="D18" s="153" t="s">
        <v>137</v>
      </c>
      <c r="E18" s="20"/>
      <c r="F18" s="20"/>
      <c r="G18" s="20"/>
      <c r="H18" s="20"/>
      <c r="I18" s="21"/>
      <c r="J18" s="68"/>
      <c r="K18" s="20"/>
      <c r="L18" s="20"/>
      <c r="M18" s="20"/>
      <c r="N18" s="20"/>
      <c r="O18" s="20"/>
      <c r="P18" s="20"/>
      <c r="Q18" s="20"/>
      <c r="R18" s="15">
        <f t="shared" si="0"/>
        <v>0</v>
      </c>
      <c r="S18" s="66">
        <v>0</v>
      </c>
      <c r="T18" s="25">
        <f>IF(SpielRoster!R18&gt;=Mannschaft!Z18,"L+1",Mannschaft!Z18-SpielRoster!R18)</f>
        <v>11</v>
      </c>
      <c r="U18" s="66"/>
    </row>
    <row r="19" spans="1:21" ht="18" customHeight="1">
      <c r="A19" s="15">
        <v>13</v>
      </c>
      <c r="B19" s="18"/>
      <c r="C19" s="152" t="s">
        <v>142</v>
      </c>
      <c r="D19" s="153" t="s">
        <v>137</v>
      </c>
      <c r="E19" s="20"/>
      <c r="F19" s="20"/>
      <c r="G19" s="20"/>
      <c r="H19" s="20"/>
      <c r="I19" s="21"/>
      <c r="J19" s="68"/>
      <c r="K19" s="20"/>
      <c r="L19" s="20"/>
      <c r="M19" s="20"/>
      <c r="N19" s="20"/>
      <c r="O19" s="20"/>
      <c r="P19" s="20"/>
      <c r="Q19" s="20"/>
      <c r="R19" s="15">
        <f t="shared" si="0"/>
        <v>0</v>
      </c>
      <c r="S19" s="66">
        <v>0</v>
      </c>
      <c r="T19" s="25">
        <f>IF(SpielRoster!R19&gt;=Mannschaft!Z19,"L+1",Mannschaft!Z19-SpielRoster!R19)</f>
        <v>5</v>
      </c>
      <c r="U19" s="66"/>
    </row>
    <row r="20" spans="1:21" ht="18" customHeight="1">
      <c r="A20" s="15">
        <v>14</v>
      </c>
      <c r="B20" s="18"/>
      <c r="C20" s="152" t="s">
        <v>143</v>
      </c>
      <c r="D20" s="153" t="s">
        <v>137</v>
      </c>
      <c r="E20" s="20"/>
      <c r="F20" s="20"/>
      <c r="G20" s="20"/>
      <c r="H20" s="20"/>
      <c r="I20" s="21"/>
      <c r="J20" s="68"/>
      <c r="K20" s="20"/>
      <c r="L20" s="20"/>
      <c r="M20" s="20"/>
      <c r="N20" s="20"/>
      <c r="O20" s="20"/>
      <c r="P20" s="20"/>
      <c r="Q20" s="20"/>
      <c r="R20" s="15">
        <f t="shared" si="0"/>
        <v>0</v>
      </c>
      <c r="S20" s="66">
        <v>0</v>
      </c>
      <c r="T20" s="25">
        <f>IF(SpielRoster!R20&gt;=Mannschaft!Z20,"L+1",Mannschaft!Z20-SpielRoster!R20)</f>
        <v>7</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t="s">
        <v>144</v>
      </c>
      <c r="D22" s="153" t="s">
        <v>145</v>
      </c>
      <c r="E22" s="20"/>
      <c r="F22" s="20"/>
      <c r="G22" s="20"/>
      <c r="H22" s="20"/>
      <c r="I22" s="21"/>
      <c r="J22" s="68"/>
      <c r="K22" s="20"/>
      <c r="L22" s="20"/>
      <c r="M22" s="20"/>
      <c r="N22" s="29"/>
      <c r="O22" s="20"/>
      <c r="P22" s="20"/>
      <c r="Q22" s="20"/>
      <c r="R22" s="15">
        <f t="shared" si="0"/>
        <v>0</v>
      </c>
      <c r="S22" s="66">
        <v>0</v>
      </c>
      <c r="T22" s="25">
        <f>IF(SpielRoster!R22&gt;=Mannschaft!Z22,"L+1",Mannschaft!Z22-SpielRoster!R22)</f>
        <v>24</v>
      </c>
      <c r="U22" s="66"/>
    </row>
    <row r="23" spans="1:21" ht="18" customHeight="1">
      <c r="A23" s="69"/>
      <c r="B23" s="69"/>
      <c r="C23" s="70" t="s">
        <v>40</v>
      </c>
      <c r="D23" s="71"/>
      <c r="E23" s="208" t="s">
        <v>23</v>
      </c>
      <c r="F23" s="192"/>
      <c r="G23" s="192"/>
      <c r="H23" s="175"/>
      <c r="I23" s="220" t="s">
        <v>159</v>
      </c>
      <c r="J23" s="221"/>
      <c r="K23" s="194" t="s">
        <v>16</v>
      </c>
      <c r="L23" s="195"/>
      <c r="M23" s="196"/>
      <c r="N23" s="197"/>
      <c r="O23" s="47"/>
      <c r="P23" s="209">
        <v>60000</v>
      </c>
      <c r="Q23" s="210"/>
      <c r="R23" s="73" t="s">
        <v>17</v>
      </c>
      <c r="S23" s="74">
        <f>SUM(S7:S22)</f>
        <v>0</v>
      </c>
      <c r="U23" s="62"/>
    </row>
    <row r="24" spans="1:21" ht="18" customHeight="1">
      <c r="A24" s="75"/>
      <c r="B24" s="75"/>
      <c r="C24" s="76" t="s">
        <v>41</v>
      </c>
      <c r="D24" s="77"/>
      <c r="E24" s="208" t="s">
        <v>24</v>
      </c>
      <c r="F24" s="192"/>
      <c r="G24" s="192"/>
      <c r="H24" s="175"/>
      <c r="I24" s="200" t="s">
        <v>160</v>
      </c>
      <c r="J24" s="199"/>
      <c r="K24" s="194" t="s">
        <v>18</v>
      </c>
      <c r="L24" s="195"/>
      <c r="M24" s="196"/>
      <c r="N24" s="197"/>
      <c r="O24" s="47"/>
      <c r="P24" s="210" t="s">
        <v>19</v>
      </c>
      <c r="Q24" s="210"/>
      <c r="R24" s="73" t="s">
        <v>17</v>
      </c>
      <c r="S24" s="72">
        <f>O24*10000</f>
        <v>0</v>
      </c>
      <c r="U24" s="62"/>
    </row>
    <row r="25" spans="1:21" ht="18" customHeight="1">
      <c r="A25" s="75"/>
      <c r="B25" s="75"/>
      <c r="C25" s="70" t="s">
        <v>42</v>
      </c>
      <c r="D25" s="78"/>
      <c r="E25" s="217" t="s">
        <v>85</v>
      </c>
      <c r="F25" s="219"/>
      <c r="G25" s="192"/>
      <c r="H25" s="175"/>
      <c r="I25" s="222"/>
      <c r="J25" s="223"/>
      <c r="K25" s="194" t="s">
        <v>36</v>
      </c>
      <c r="L25" s="195"/>
      <c r="M25" s="196"/>
      <c r="N25" s="197"/>
      <c r="O25" s="47"/>
      <c r="P25" s="211"/>
      <c r="Q25" s="210"/>
      <c r="R25" s="212"/>
      <c r="S25" s="79"/>
      <c r="U25" s="62"/>
    </row>
    <row r="26" spans="1:21" ht="18" customHeight="1">
      <c r="A26" s="69"/>
      <c r="B26" s="69"/>
      <c r="C26" s="80" t="s">
        <v>43</v>
      </c>
      <c r="D26" s="81" t="s">
        <v>123</v>
      </c>
      <c r="E26" s="217" t="s">
        <v>63</v>
      </c>
      <c r="F26" s="218"/>
      <c r="G26" s="218"/>
      <c r="H26" s="219"/>
      <c r="I26" s="174">
        <v>0</v>
      </c>
      <c r="J26" s="175"/>
      <c r="K26" s="194" t="s">
        <v>20</v>
      </c>
      <c r="L26" s="195"/>
      <c r="M26" s="196"/>
      <c r="N26" s="197"/>
      <c r="O26" s="47"/>
      <c r="P26" s="210" t="s">
        <v>19</v>
      </c>
      <c r="Q26" s="210"/>
      <c r="R26" s="73" t="s">
        <v>17</v>
      </c>
      <c r="S26" s="72">
        <f>O26*10000</f>
        <v>0</v>
      </c>
      <c r="U26" s="62"/>
    </row>
    <row r="27" spans="1:21" ht="18" customHeight="1">
      <c r="A27" s="69"/>
      <c r="B27" s="69"/>
      <c r="C27" s="82" t="s">
        <v>87</v>
      </c>
      <c r="D27" s="66"/>
      <c r="E27" s="208" t="s">
        <v>116</v>
      </c>
      <c r="F27" s="192"/>
      <c r="G27" s="192"/>
      <c r="H27" s="175"/>
      <c r="I27" s="174"/>
      <c r="J27" s="207"/>
      <c r="K27" s="194" t="s">
        <v>35</v>
      </c>
      <c r="L27" s="195"/>
      <c r="M27" s="196"/>
      <c r="N27" s="197"/>
      <c r="O27" s="47"/>
      <c r="P27" s="210" t="s">
        <v>21</v>
      </c>
      <c r="Q27" s="210"/>
      <c r="R27" s="73" t="s">
        <v>17</v>
      </c>
      <c r="S27" s="72">
        <f>O27*50000</f>
        <v>0</v>
      </c>
      <c r="U27" s="62"/>
    </row>
    <row r="28" spans="1:21" ht="18" customHeight="1">
      <c r="A28" s="69"/>
      <c r="B28" s="69"/>
      <c r="C28" s="62"/>
      <c r="D28" s="69"/>
      <c r="E28" s="208" t="s">
        <v>27</v>
      </c>
      <c r="F28" s="192"/>
      <c r="G28" s="192"/>
      <c r="H28" s="175"/>
      <c r="I28" s="208"/>
      <c r="J28" s="175"/>
      <c r="K28" s="194" t="s">
        <v>34</v>
      </c>
      <c r="L28" s="195"/>
      <c r="M28" s="196"/>
      <c r="N28" s="197"/>
      <c r="O28" s="47"/>
      <c r="P28" s="210" t="s">
        <v>21</v>
      </c>
      <c r="Q28" s="210"/>
      <c r="R28" s="73" t="s">
        <v>17</v>
      </c>
      <c r="S28" s="72">
        <f>O28*50000</f>
        <v>0</v>
      </c>
      <c r="U28" s="62"/>
    </row>
    <row r="29" spans="1:21" ht="21.75" customHeight="1" hidden="1">
      <c r="A29" s="63"/>
      <c r="B29" s="63"/>
      <c r="C29" s="62"/>
      <c r="D29" s="63"/>
      <c r="E29" s="63"/>
      <c r="F29" s="63"/>
      <c r="G29" s="63"/>
      <c r="H29" s="63"/>
      <c r="I29" s="62"/>
      <c r="J29" s="63"/>
      <c r="K29" s="214" t="s">
        <v>22</v>
      </c>
      <c r="L29" s="214"/>
      <c r="M29" s="215"/>
      <c r="N29" s="215"/>
      <c r="O29" s="215"/>
      <c r="P29" s="215"/>
      <c r="Q29" s="215"/>
      <c r="R29" s="209">
        <f>SUM(S7:S28)</f>
        <v>0</v>
      </c>
      <c r="S29" s="210"/>
      <c r="U29" s="62"/>
    </row>
    <row r="30" spans="1:21" ht="18" customHeight="1">
      <c r="A30" s="63"/>
      <c r="B30" s="63"/>
      <c r="C30" s="62"/>
      <c r="D30" s="70" t="s">
        <v>44</v>
      </c>
      <c r="E30" s="80"/>
      <c r="F30" s="80" t="s">
        <v>33</v>
      </c>
      <c r="G30" s="80"/>
      <c r="H30" s="63"/>
      <c r="I30" s="213"/>
      <c r="J30" s="199"/>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5">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c r="U9" s="15"/>
      <c r="V9" s="15"/>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c r="U17" s="15"/>
      <c r="V17" s="15"/>
      <c r="W17" s="15"/>
      <c r="X17" s="15"/>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201" t="s">
        <v>23</v>
      </c>
      <c r="F23" s="196"/>
      <c r="G23" s="196"/>
      <c r="H23" s="197"/>
      <c r="I23" s="198" t="s">
        <v>159</v>
      </c>
      <c r="J23" s="199"/>
      <c r="K23" s="194" t="s">
        <v>16</v>
      </c>
      <c r="L23" s="195"/>
      <c r="M23" s="196"/>
      <c r="N23" s="197"/>
      <c r="O23" s="34"/>
      <c r="P23" s="191">
        <v>0</v>
      </c>
      <c r="Q23" s="192"/>
      <c r="R23" s="36" t="s">
        <v>17</v>
      </c>
      <c r="S23" s="37">
        <f>SUM(O23)*P23</f>
        <v>0</v>
      </c>
    </row>
    <row r="24" spans="1:19" ht="18" customHeight="1">
      <c r="A24" s="96"/>
      <c r="B24" s="38"/>
      <c r="C24" s="57" t="s">
        <v>113</v>
      </c>
      <c r="D24" s="132">
        <v>0</v>
      </c>
      <c r="E24" s="201" t="s">
        <v>24</v>
      </c>
      <c r="F24" s="196"/>
      <c r="G24" s="196"/>
      <c r="H24" s="197"/>
      <c r="I24" s="200" t="s">
        <v>160</v>
      </c>
      <c r="J24" s="199"/>
      <c r="K24" s="194" t="s">
        <v>18</v>
      </c>
      <c r="L24" s="195"/>
      <c r="M24" s="196"/>
      <c r="N24" s="197"/>
      <c r="O24" s="34"/>
      <c r="P24" s="193" t="s">
        <v>19</v>
      </c>
      <c r="Q24" s="192"/>
      <c r="R24" s="40" t="s">
        <v>17</v>
      </c>
      <c r="S24" s="41">
        <f>O24*10000</f>
        <v>0</v>
      </c>
    </row>
    <row r="25" spans="1:19" ht="18" customHeight="1">
      <c r="A25" s="96"/>
      <c r="B25" s="38"/>
      <c r="C25" s="42"/>
      <c r="D25" s="43"/>
      <c r="E25" s="201" t="s">
        <v>25</v>
      </c>
      <c r="F25" s="196"/>
      <c r="G25" s="196"/>
      <c r="H25" s="197"/>
      <c r="I25" s="226">
        <v>0</v>
      </c>
      <c r="J25" s="175"/>
      <c r="K25" s="194" t="s">
        <v>36</v>
      </c>
      <c r="L25" s="195"/>
      <c r="M25" s="196"/>
      <c r="N25" s="197"/>
      <c r="O25" s="34"/>
      <c r="P25" s="193" t="s">
        <v>19</v>
      </c>
      <c r="Q25" s="192"/>
      <c r="R25" s="40" t="s">
        <v>17</v>
      </c>
      <c r="S25" s="41">
        <f>O25*10000</f>
        <v>0</v>
      </c>
    </row>
    <row r="26" spans="1:19" ht="18" customHeight="1">
      <c r="A26" s="97"/>
      <c r="B26" s="30"/>
      <c r="C26" s="44"/>
      <c r="D26" s="45"/>
      <c r="E26" s="201" t="s">
        <v>63</v>
      </c>
      <c r="F26" s="196"/>
      <c r="G26" s="196"/>
      <c r="H26" s="197"/>
      <c r="I26" s="174">
        <v>0</v>
      </c>
      <c r="J26" s="175"/>
      <c r="K26" s="194" t="s">
        <v>20</v>
      </c>
      <c r="L26" s="195"/>
      <c r="M26" s="196"/>
      <c r="N26" s="197"/>
      <c r="O26" s="34"/>
      <c r="P26" s="193" t="s">
        <v>19</v>
      </c>
      <c r="Q26" s="192"/>
      <c r="R26" s="40" t="s">
        <v>17</v>
      </c>
      <c r="S26" s="41">
        <f>O26*10000</f>
        <v>0</v>
      </c>
    </row>
    <row r="27" spans="1:19" ht="18" customHeight="1">
      <c r="A27" s="30"/>
      <c r="B27" s="30"/>
      <c r="C27" s="30"/>
      <c r="D27" s="30"/>
      <c r="E27" s="181" t="s">
        <v>27</v>
      </c>
      <c r="F27" s="171"/>
      <c r="G27" s="171"/>
      <c r="H27" s="171"/>
      <c r="I27" s="200"/>
      <c r="J27" s="205"/>
      <c r="K27" s="194" t="s">
        <v>35</v>
      </c>
      <c r="L27" s="195"/>
      <c r="M27" s="196"/>
      <c r="N27" s="197"/>
      <c r="O27" s="34"/>
      <c r="P27" s="193" t="s">
        <v>21</v>
      </c>
      <c r="Q27" s="192"/>
      <c r="R27" s="40" t="s">
        <v>17</v>
      </c>
      <c r="S27" s="41">
        <f>O27*50000</f>
        <v>0</v>
      </c>
    </row>
    <row r="28" spans="5:19" ht="18" customHeight="1">
      <c r="E28" s="167" t="s">
        <v>37</v>
      </c>
      <c r="F28" s="167"/>
      <c r="G28" s="167"/>
      <c r="H28" s="167"/>
      <c r="I28" s="208"/>
      <c r="J28" s="199"/>
      <c r="K28" s="194" t="s">
        <v>34</v>
      </c>
      <c r="L28" s="195"/>
      <c r="M28" s="196"/>
      <c r="N28" s="197"/>
      <c r="O28" s="34"/>
      <c r="P28" s="193" t="s">
        <v>21</v>
      </c>
      <c r="Q28" s="192"/>
      <c r="R28" s="48" t="s">
        <v>17</v>
      </c>
      <c r="S28" s="49">
        <f>O28*50000</f>
        <v>0</v>
      </c>
    </row>
    <row r="29" spans="11:19" ht="21.75" customHeight="1">
      <c r="K29" s="224" t="s">
        <v>121</v>
      </c>
      <c r="L29" s="225"/>
      <c r="M29" s="196"/>
      <c r="N29" s="196"/>
      <c r="O29" s="196"/>
      <c r="P29" s="196"/>
      <c r="Q29" s="197"/>
      <c r="R29" s="176">
        <f>SUM(S7:S28)</f>
        <v>0</v>
      </c>
      <c r="S29" s="167"/>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68" t="s">
        <v>76</v>
      </c>
      <c r="J33" s="169"/>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206" t="s">
        <v>88</v>
      </c>
      <c r="J35" s="20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06" t="s">
        <v>96</v>
      </c>
      <c r="J37" s="20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B8" sqref="B8"/>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2</v>
      </c>
      <c r="C5" s="120"/>
      <c r="D5" s="120"/>
      <c r="E5" s="163">
        <f>SUM(E7:E47)</f>
        <v>2</v>
      </c>
      <c r="F5" s="164"/>
      <c r="G5" s="163">
        <f>SUM(G7:G47)</f>
        <v>3</v>
      </c>
      <c r="H5" s="163">
        <f>SUM(H7:H47)</f>
        <v>13</v>
      </c>
      <c r="I5" s="163">
        <f>SUM(I7:I47)</f>
        <v>5</v>
      </c>
      <c r="J5" s="163">
        <f>SUM(J7:J47)</f>
        <v>0</v>
      </c>
      <c r="K5" s="163">
        <f>SUM(K7:K47)</f>
        <v>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39198</v>
      </c>
      <c r="B7" s="129" t="s">
        <v>162</v>
      </c>
      <c r="C7" s="39"/>
      <c r="D7" s="39"/>
      <c r="E7" s="133">
        <v>1</v>
      </c>
      <c r="F7" s="130"/>
      <c r="G7" s="134">
        <v>2</v>
      </c>
      <c r="H7" s="34">
        <v>9</v>
      </c>
      <c r="I7" s="47">
        <v>3</v>
      </c>
      <c r="J7" s="131"/>
      <c r="K7" s="23">
        <v>0</v>
      </c>
      <c r="L7" s="23" t="s">
        <v>163</v>
      </c>
      <c r="M7" s="19"/>
    </row>
    <row r="8" spans="1:13" s="13" customFormat="1" ht="18.75" customHeight="1">
      <c r="A8" s="128">
        <v>39283</v>
      </c>
      <c r="B8" s="129" t="s">
        <v>164</v>
      </c>
      <c r="C8" s="39">
        <v>289</v>
      </c>
      <c r="D8" s="39"/>
      <c r="E8" s="133">
        <v>1</v>
      </c>
      <c r="F8" s="130"/>
      <c r="G8" s="134">
        <v>1</v>
      </c>
      <c r="H8" s="34">
        <v>4</v>
      </c>
      <c r="I8" s="47">
        <v>2</v>
      </c>
      <c r="J8" s="131"/>
      <c r="K8" s="23">
        <v>0</v>
      </c>
      <c r="L8" s="23" t="s">
        <v>163</v>
      </c>
      <c r="M8" s="19"/>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S7" sqref="S7"/>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7"/>
      <c r="B1" s="227"/>
      <c r="C1" s="227"/>
      <c r="D1" s="227"/>
      <c r="E1" s="227"/>
      <c r="F1" s="227"/>
      <c r="G1" s="227"/>
      <c r="H1" s="227"/>
      <c r="I1" s="227"/>
      <c r="J1" s="227"/>
      <c r="K1" s="227"/>
      <c r="L1" s="227"/>
      <c r="M1" s="227"/>
      <c r="N1" s="227"/>
      <c r="O1" s="227"/>
      <c r="P1" s="227"/>
      <c r="Q1" s="227"/>
      <c r="R1" s="227"/>
      <c r="S1" s="227"/>
      <c r="T1" s="227"/>
      <c r="U1" s="142"/>
    </row>
    <row r="2" spans="1:21" ht="25.5">
      <c r="A2" s="227"/>
      <c r="B2" s="227"/>
      <c r="C2" s="227"/>
      <c r="D2" s="227"/>
      <c r="E2" s="227"/>
      <c r="F2" s="227"/>
      <c r="G2" s="227"/>
      <c r="H2" s="227"/>
      <c r="I2" s="227"/>
      <c r="J2" s="227"/>
      <c r="K2" s="227"/>
      <c r="L2" s="227"/>
      <c r="M2" s="227"/>
      <c r="N2" s="227"/>
      <c r="O2" s="227"/>
      <c r="P2" s="227"/>
      <c r="Q2" s="227"/>
      <c r="R2" s="227"/>
      <c r="S2" s="227"/>
      <c r="T2" s="227"/>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v>
      </c>
      <c r="H1" s="107" t="s">
        <v>47</v>
      </c>
    </row>
    <row r="3" spans="2:6" ht="15.75">
      <c r="B3" s="108" t="s">
        <v>92</v>
      </c>
      <c r="C3" s="109"/>
      <c r="E3" s="108" t="s">
        <v>93</v>
      </c>
      <c r="F3" s="109"/>
    </row>
    <row r="4" spans="5:9" ht="15.75">
      <c r="E4" s="112" t="s">
        <v>94</v>
      </c>
      <c r="F4" s="109"/>
      <c r="H4" s="112" t="s">
        <v>95</v>
      </c>
      <c r="I4" s="109"/>
    </row>
    <row r="5" spans="2:10" ht="15" customHeight="1">
      <c r="B5" s="233" t="s">
        <v>124</v>
      </c>
      <c r="C5" s="234"/>
      <c r="D5" s="234"/>
      <c r="E5" s="234"/>
      <c r="F5" s="235" t="s">
        <v>48</v>
      </c>
      <c r="G5" s="212"/>
      <c r="H5" s="212"/>
      <c r="I5" s="212"/>
      <c r="J5" s="212"/>
    </row>
    <row r="6" spans="2:10" ht="15.75" customHeight="1">
      <c r="B6" s="234"/>
      <c r="C6" s="234"/>
      <c r="D6" s="234"/>
      <c r="E6" s="234"/>
      <c r="F6" s="212"/>
      <c r="G6" s="212"/>
      <c r="H6" s="212"/>
      <c r="I6" s="212"/>
      <c r="J6" s="212"/>
    </row>
    <row r="8" spans="2:7" ht="15.75">
      <c r="B8" s="230" t="s">
        <v>44</v>
      </c>
      <c r="C8" s="230"/>
      <c r="E8" s="236"/>
      <c r="F8" s="238" t="s">
        <v>33</v>
      </c>
      <c r="G8" s="236"/>
    </row>
    <row r="9" spans="2:7" ht="15.75">
      <c r="B9" s="230"/>
      <c r="C9" s="230"/>
      <c r="E9" s="237"/>
      <c r="F9" s="238"/>
      <c r="G9" s="237"/>
    </row>
    <row r="11" spans="1:8" ht="15.75">
      <c r="A11" s="104" t="s">
        <v>49</v>
      </c>
      <c r="B11" s="111" t="s">
        <v>50</v>
      </c>
      <c r="C11" s="51" t="s">
        <v>51</v>
      </c>
      <c r="D11" s="231"/>
      <c r="E11" s="232"/>
      <c r="G11" s="231"/>
      <c r="H11" s="232"/>
    </row>
    <row r="12" spans="3:8" ht="15.75">
      <c r="C12" s="51" t="s">
        <v>52</v>
      </c>
      <c r="D12" s="231"/>
      <c r="E12" s="232"/>
      <c r="G12" s="231"/>
      <c r="H12" s="232"/>
    </row>
    <row r="14" spans="1:3" ht="15.75">
      <c r="A14" s="104" t="s">
        <v>53</v>
      </c>
      <c r="B14" s="111" t="s">
        <v>43</v>
      </c>
      <c r="C14" s="50"/>
    </row>
    <row r="16" spans="1:5" ht="15.75">
      <c r="A16" s="104" t="s">
        <v>54</v>
      </c>
      <c r="B16" s="111" t="s">
        <v>55</v>
      </c>
      <c r="C16" s="51" t="s">
        <v>51</v>
      </c>
      <c r="D16" s="52"/>
      <c r="E16" s="229"/>
    </row>
    <row r="17" spans="3:5" ht="15.75">
      <c r="C17" s="51" t="s">
        <v>52</v>
      </c>
      <c r="D17" s="50"/>
      <c r="E17" s="229"/>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28" t="s">
        <v>60</v>
      </c>
      <c r="C25" s="175"/>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28" t="s">
        <v>61</v>
      </c>
      <c r="C35" s="175"/>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39" t="s">
        <v>108</v>
      </c>
      <c r="B1" s="239"/>
      <c r="C1" s="239"/>
      <c r="D1" s="239"/>
      <c r="E1" s="239"/>
      <c r="F1" s="239"/>
      <c r="G1" s="239"/>
      <c r="H1" s="239"/>
      <c r="I1" s="239"/>
      <c r="J1" s="239"/>
      <c r="K1" s="239"/>
    </row>
    <row r="2" spans="1:11" ht="12.75">
      <c r="A2" s="239"/>
      <c r="B2" s="239"/>
      <c r="C2" s="239"/>
      <c r="D2" s="239"/>
      <c r="E2" s="239"/>
      <c r="F2" s="239"/>
      <c r="G2" s="239"/>
      <c r="H2" s="239"/>
      <c r="I2" s="239"/>
      <c r="J2" s="239"/>
      <c r="K2" s="239"/>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2009-01-17T12:49:21Z</dcterms:modified>
  <cp:category/>
  <cp:version/>
  <cp:contentType/>
  <cp:contentStatus/>
</cp:coreProperties>
</file>