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5" sheetId="8" r:id="rId8"/>
    <sheet name="2006" sheetId="9" r:id="rId9"/>
    <sheet name="2007" sheetId="10" r:id="rId10"/>
  </sheets>
  <definedNames>
    <definedName name="_xlnm.Print_Area" localSheetId="8">'2006'!$A$1:$W$38</definedName>
    <definedName name="_xlnm.Print_Area" localSheetId="9">'2007'!$A$1:$W$38</definedName>
    <definedName name="_xlnm.Print_Area" localSheetId="0">'Mannschaft'!$A$1:$X$32</definedName>
    <definedName name="_xlnm.Print_Area" localSheetId="3">'Record Chart'!$A:$M</definedName>
    <definedName name="_xlnm.Print_Area" localSheetId="2">'SaisonRoster'!$A$1:$V$38</definedName>
  </definedNames>
  <calcPr fullCalcOnLoad="1"/>
</workbook>
</file>

<file path=xl/sharedStrings.xml><?xml version="1.0" encoding="utf-8"?>
<sst xmlns="http://schemas.openxmlformats.org/spreadsheetml/2006/main" count="766" uniqueCount="215">
  <si>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</si>
  <si>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</si>
  <si>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</si>
  <si>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</si>
  <si>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</si>
  <si>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</si>
  <si>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</si>
  <si>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</si>
  <si>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</si>
  <si>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</si>
  <si>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</si>
  <si>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</si>
  <si>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</si>
  <si>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</si>
  <si>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</si>
  <si>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</si>
  <si>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</si>
  <si>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</si>
  <si>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</si>
  <si>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</si>
  <si>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</si>
  <si>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</si>
  <si>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</si>
  <si>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</si>
  <si>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</si>
  <si>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</si>
  <si>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</si>
  <si>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</si>
  <si>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</si>
  <si>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</si>
  <si>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</si>
  <si>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</si>
  <si>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</si>
  <si>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</si>
  <si>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</si>
  <si>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</si>
  <si>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</si>
  <si>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</si>
  <si>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</si>
  <si>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</si>
  <si>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</si>
  <si>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</si>
  <si>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</si>
  <si>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</si>
  <si>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</si>
  <si>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</si>
  <si>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</si>
  <si>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</si>
  <si>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</si>
  <si>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</si>
  <si>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</si>
  <si>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</si>
  <si>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</si>
  <si>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</si>
  <si>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</si>
  <si>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</si>
  <si>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</si>
  <si>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</si>
  <si>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</si>
  <si>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</si>
  <si>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</si>
  <si>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</si>
  <si>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</si>
  <si>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</si>
  <si>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</si>
  <si>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</si>
  <si>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</si>
  <si>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</si>
  <si>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</si>
  <si>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</si>
  <si>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</si>
  <si>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</si>
  <si>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</si>
  <si>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</si>
  <si>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</si>
  <si>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</si>
  <si>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</si>
  <si>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</si>
  <si>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</si>
  <si>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</si>
  <si>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</si>
  <si>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</si>
  <si>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</si>
  <si>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</si>
  <si>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</si>
  <si>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</si>
  <si>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</si>
  <si>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</si>
  <si>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</si>
  <si>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</si>
  <si>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</si>
  <si>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</si>
  <si>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</si>
  <si>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</si>
  <si>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</si>
  <si>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</si>
  <si>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</si>
  <si>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</si>
  <si>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</si>
  <si>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</si>
  <si>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</si>
  <si>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</si>
  <si>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</si>
  <si>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</si>
  <si>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</si>
  <si>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</si>
  <si>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</si>
  <si>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</si>
  <si>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</si>
  <si>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</si>
  <si>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</si>
  <si>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</si>
  <si>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</si>
  <si>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</si>
  <si>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</si>
  <si>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</si>
  <si>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</si>
  <si>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</si>
  <si>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</si>
  <si>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</si>
  <si>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</si>
  <si>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</si>
  <si>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</si>
  <si>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</si>
  <si>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</si>
  <si>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</si>
  <si>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Amazon Wildcats</t>
  </si>
  <si>
    <t>Sarah Young</t>
  </si>
  <si>
    <t>Thrower</t>
  </si>
  <si>
    <t>Dodge,Pass,Strong Arm,Sure Hands,Accurate,</t>
  </si>
  <si>
    <t>Elli Rio</t>
  </si>
  <si>
    <t>Blitzer</t>
  </si>
  <si>
    <t>Gina Wild</t>
  </si>
  <si>
    <t>Annemarie</t>
  </si>
  <si>
    <t>Dolly Buster</t>
  </si>
  <si>
    <t>Dodge,Block,</t>
  </si>
  <si>
    <t>Bettie Ballhaus</t>
  </si>
  <si>
    <t>Catcher</t>
  </si>
  <si>
    <t>Kelly Trump</t>
  </si>
  <si>
    <t>Ines Cudna</t>
  </si>
  <si>
    <t>Linewoman</t>
  </si>
  <si>
    <t>Daisy van Heyden</t>
  </si>
  <si>
    <t>Dodge,</t>
  </si>
  <si>
    <t>Petra Verkaik</t>
  </si>
  <si>
    <t>Miki Sawaguchi</t>
  </si>
  <si>
    <t>Janet Kerner</t>
  </si>
  <si>
    <t>Andrea Juhazc</t>
  </si>
  <si>
    <t>Tabatha Jordan</t>
  </si>
  <si>
    <t>Akira Fubuki</t>
  </si>
  <si>
    <t>Amazone Wildcats</t>
  </si>
  <si>
    <t>Amazon</t>
  </si>
  <si>
    <t>DIM</t>
  </si>
  <si>
    <t>Dana Benn</t>
  </si>
  <si>
    <t>Im Einsatz gefallen!</t>
  </si>
  <si>
    <t>Mili Velba</t>
  </si>
  <si>
    <t>Liga</t>
  </si>
  <si>
    <t>Rag Rat's</t>
  </si>
  <si>
    <t>Ausgeglichenes Spiel, gerechter Ausgang.</t>
  </si>
  <si>
    <t>Kick off Return,</t>
  </si>
  <si>
    <t>Dodge,Pass,Kick off Return,</t>
  </si>
  <si>
    <t>Walhalla Guards</t>
  </si>
  <si>
    <t>Miese 1.HZ, unglückliche Niederlage</t>
  </si>
  <si>
    <t>Lúthien Súrion</t>
  </si>
  <si>
    <t>Dodge,Block,Dauntless,</t>
  </si>
  <si>
    <t>Dauntless,</t>
  </si>
  <si>
    <t>Dancing Devils</t>
  </si>
  <si>
    <t>Gutes spannendes Spiel!!</t>
  </si>
  <si>
    <t>Dodge,Mighty Blow,</t>
  </si>
  <si>
    <t>Mighty Blow,</t>
  </si>
  <si>
    <t>scheiß 2. Halbzeit!!!!</t>
  </si>
  <si>
    <t>Dodge,Catch,Jump Up,Fend,</t>
  </si>
  <si>
    <t>Fend,</t>
  </si>
  <si>
    <t>Masters of Pain</t>
  </si>
  <si>
    <t>Super Spiel, gerechtes Unentschieden</t>
  </si>
  <si>
    <t>Block,</t>
  </si>
  <si>
    <t>Green Wood Defender</t>
  </si>
  <si>
    <t>Gutes Spiel, letztendlich glücklich aber verdient gewonnen</t>
  </si>
  <si>
    <t>Nadine Jansen</t>
  </si>
  <si>
    <t>Nerves of Steel,</t>
  </si>
  <si>
    <t>Dodge,Block,Wrestle,</t>
  </si>
  <si>
    <t>Wrestle,</t>
  </si>
  <si>
    <t>Vom Coach entlassen!</t>
  </si>
  <si>
    <t>Zerfahrenes Spiel, gerechtes Unentschieden</t>
  </si>
  <si>
    <t>Gutes Spiel, gerechtes Unentschieden</t>
  </si>
  <si>
    <t>Harter Kampf, gerechter Sieg</t>
  </si>
  <si>
    <t>Pink Power Pussies</t>
  </si>
  <si>
    <t xml:space="preserve">Überlegenes Spiel, </t>
  </si>
  <si>
    <t>Rag Rats</t>
  </si>
  <si>
    <t>Hartes Spiel</t>
  </si>
  <si>
    <t>Rapid Shadows</t>
  </si>
  <si>
    <t>Cruel Crows</t>
  </si>
  <si>
    <t>Dead Dudes of Doom</t>
  </si>
  <si>
    <t>Black Horde</t>
  </si>
  <si>
    <t>hartes Spiel, unglücklich verloren</t>
  </si>
  <si>
    <t>Durchwachsenes Spiel, gerechter Sieg</t>
  </si>
  <si>
    <t>Mäßiges Spiel, glücklicher Sieg</t>
  </si>
  <si>
    <t>Super Spiel, Gegner keine Chance gelassen.</t>
  </si>
  <si>
    <t>Crazy Bastards</t>
  </si>
  <si>
    <t>Super geiles Spiel, Gegner an die Wand gespielt.</t>
  </si>
  <si>
    <t>Dodge,Block,Kick,</t>
  </si>
  <si>
    <t>Kick,</t>
  </si>
  <si>
    <t>Westfalic Warhammers</t>
  </si>
  <si>
    <t>Scheiß Spiel, mega schlecht gewürfelt</t>
  </si>
  <si>
    <t>Leap,?,</t>
  </si>
  <si>
    <t>Dodge,Block,Tackle,Dauntless,Mighty Blow,</t>
  </si>
  <si>
    <t>7/4</t>
  </si>
  <si>
    <t>Spiel in der 1.HZ verloren, viel Pech</t>
  </si>
  <si>
    <t>Tackle</t>
  </si>
  <si>
    <t>Dodge,Block,Leap,Tackle,</t>
  </si>
  <si>
    <t>Sprint</t>
  </si>
  <si>
    <t>Dodge,Block,Guard,Mighty Blow,Tackle,</t>
  </si>
  <si>
    <t>Tackle,</t>
  </si>
  <si>
    <t>Dodge,Catch,Block,Side Step,Nerves of Steel,Sprint,</t>
  </si>
  <si>
    <t>Sprint,</t>
  </si>
  <si>
    <t>X</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</si>
</sst>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9">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b/>
      <sz val="10"/>
      <name val="Comic Sans MS"/>
      <family val="4"/>
    </font>
    <font>
      <sz val="8"/>
      <name val="Arial"/>
      <family val="0"/>
    </font>
    <font>
      <sz val="7"/>
      <color indexed="10"/>
      <name val="Comic Sans MS"/>
      <family val="4"/>
    </font>
    <font>
      <strike/>
      <sz val="10"/>
      <name val="Times New Roman"/>
      <family val="1"/>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4">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5" fillId="12" borderId="0" xfId="0" applyFont="1" applyFill="1" applyAlignment="1">
      <alignment horizontal="center" vertical="center"/>
    </xf>
    <xf numFmtId="0" fontId="15" fillId="12" borderId="0" xfId="0" applyFont="1" applyFill="1" applyAlignment="1">
      <alignment vertical="center"/>
    </xf>
    <xf numFmtId="194" fontId="15" fillId="12" borderId="0" xfId="0" applyNumberFormat="1" applyFont="1" applyFill="1" applyAlignment="1">
      <alignment horizontal="center" vertical="center"/>
    </xf>
    <xf numFmtId="0" fontId="16" fillId="12" borderId="0" xfId="0" applyFont="1" applyFill="1" applyAlignment="1">
      <alignment horizontal="center" vertical="center"/>
    </xf>
    <xf numFmtId="0" fontId="16" fillId="12" borderId="0" xfId="0" applyFont="1" applyFill="1" applyAlignment="1">
      <alignment vertical="center"/>
    </xf>
    <xf numFmtId="1" fontId="15" fillId="12" borderId="0" xfId="0" applyNumberFormat="1" applyFont="1" applyFill="1" applyAlignment="1">
      <alignment horizontal="center" vertical="center"/>
    </xf>
    <xf numFmtId="49" fontId="16" fillId="12" borderId="0" xfId="0" applyNumberFormat="1" applyFont="1" applyFill="1" applyAlignment="1">
      <alignment horizontal="center" vertical="center"/>
    </xf>
    <xf numFmtId="3" fontId="16" fillId="12" borderId="0" xfId="0" applyNumberFormat="1" applyFont="1" applyFill="1" applyAlignment="1">
      <alignment horizontal="center" vertical="center"/>
    </xf>
    <xf numFmtId="0" fontId="15" fillId="12" borderId="0" xfId="0" applyFont="1" applyFill="1" applyBorder="1" applyAlignment="1">
      <alignment horizontal="center" vertical="center"/>
    </xf>
    <xf numFmtId="0" fontId="16" fillId="12" borderId="0" xfId="0" applyFont="1" applyFill="1" applyBorder="1" applyAlignment="1">
      <alignment horizontal="center" vertical="center"/>
    </xf>
    <xf numFmtId="1" fontId="15" fillId="12" borderId="0" xfId="0" applyNumberFormat="1" applyFont="1" applyFill="1" applyBorder="1" applyAlignment="1">
      <alignment horizontal="center" vertical="center"/>
    </xf>
    <xf numFmtId="49" fontId="16" fillId="12" borderId="0" xfId="0" applyNumberFormat="1" applyFont="1" applyFill="1" applyBorder="1" applyAlignment="1">
      <alignment horizontal="center" vertical="center"/>
    </xf>
    <xf numFmtId="0" fontId="55" fillId="15" borderId="1" xfId="0" applyFont="1" applyFill="1" applyBorder="1" applyAlignment="1">
      <alignment horizontal="center" vertical="center"/>
    </xf>
    <xf numFmtId="0" fontId="57" fillId="0" borderId="1" xfId="0" applyFont="1" applyFill="1" applyBorder="1" applyAlignment="1">
      <alignment vertical="center" wrapText="1"/>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5" fillId="4" borderId="1" xfId="0" applyFont="1" applyFill="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58" fillId="0" borderId="9" xfId="0" applyFont="1" applyBorder="1" applyAlignment="1">
      <alignment horizontal="left" vertical="center"/>
    </xf>
    <xf numFmtId="0" fontId="58" fillId="0" borderId="7" xfId="0" applyFont="1" applyBorder="1" applyAlignment="1">
      <alignment vertical="center"/>
    </xf>
    <xf numFmtId="0" fontId="58" fillId="0" borderId="6" xfId="0" applyFont="1" applyBorder="1" applyAlignment="1">
      <alignment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194" fontId="16" fillId="0" borderId="9" xfId="0" applyNumberFormat="1" applyFont="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16" fillId="0" borderId="1" xfId="0" applyFont="1" applyBorder="1" applyAlignment="1">
      <alignment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12"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xf numFmtId="0" fontId="47" fillId="0" borderId="6"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277350" cy="771525"/>
        </a:xfrm>
        <a:prstGeom prst="rect"/>
        <a:noFill/>
      </xdr:spPr>
      <xdr:txBody>
        <a:bodyPr fromWordArt="1" wrap="none">
          <a:prstTxWarp prst="textPlain"/>
        </a:bodyPr>
        <a:p>
          <a:pPr algn="ctr"/>
          <a:r>
            <a:rPr sz="3600" kern="10" spc="0">
              <a:ln w="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2" descr="McMillens New Marodeurs"/>
        <xdr:cNvSpPr>
          <a:spLocks/>
        </xdr:cNvSpPr>
      </xdr:nvSpPr>
      <xdr:spPr>
        <a:xfrm>
          <a:off x="209550" y="47625"/>
          <a:ext cx="9601200" cy="571500"/>
        </a:xfrm>
        <a:prstGeom prst="rect"/>
        <a:noFill/>
      </xdr:spPr>
      <xdr:txBody>
        <a:bodyPr fromWordArt="1" wrap="none">
          <a:prstTxWarp prst="textPlain"/>
        </a:bodyPr>
        <a:p>
          <a:pPr algn="ctr"/>
          <a:r>
            <a:rPr sz="3600" kern="10" spc="0">
              <a:ln w="0" cmpd="sng">
                <a:noFill/>
              </a:ln>
              <a:solidFill>
                <a:srgbClr val="FF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A38"/>
  <sheetViews>
    <sheetView tabSelected="1" workbookViewId="0" topLeftCell="A1">
      <selection activeCell="I23" sqref="I23:J23"/>
    </sheetView>
  </sheetViews>
  <sheetFormatPr defaultColWidth="11.421875" defaultRowHeight="18" customHeight="1"/>
  <cols>
    <col min="1" max="2" width="3.28125" style="12" customWidth="1"/>
    <col min="3" max="3" width="17.57421875" style="13"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3" width="2.8515625" style="55" customWidth="1"/>
    <col min="24" max="24" width="3.421875" style="12" bestFit="1" customWidth="1"/>
    <col min="25" max="25" width="3.7109375" style="13" bestFit="1" customWidth="1"/>
    <col min="26" max="26" width="3.7109375" style="13" customWidth="1"/>
    <col min="27" max="27" width="13.421875" style="13" bestFit="1" customWidth="1"/>
    <col min="28" max="16384" width="7.8515625" style="13" customWidth="1"/>
  </cols>
  <sheetData>
    <row r="1" spans="1:23" ht="18" customHeight="1">
      <c r="A1" s="158"/>
      <c r="B1" s="158"/>
      <c r="C1" s="159"/>
      <c r="D1" s="158"/>
      <c r="E1" s="158"/>
      <c r="F1" s="158"/>
      <c r="G1" s="158"/>
      <c r="H1" s="158"/>
      <c r="I1" s="159"/>
      <c r="J1" s="158"/>
      <c r="K1" s="158"/>
      <c r="L1" s="158"/>
      <c r="M1" s="158"/>
      <c r="N1" s="158"/>
      <c r="O1" s="158"/>
      <c r="P1" s="158"/>
      <c r="Q1" s="158"/>
      <c r="R1" s="158"/>
      <c r="S1" s="160"/>
      <c r="T1" s="160"/>
      <c r="U1" s="160"/>
      <c r="V1" s="160"/>
      <c r="W1" s="11"/>
    </row>
    <row r="2" spans="1:23" ht="18" customHeight="1">
      <c r="A2" s="158"/>
      <c r="B2" s="158"/>
      <c r="C2" s="159"/>
      <c r="D2" s="158"/>
      <c r="E2" s="158"/>
      <c r="F2" s="158"/>
      <c r="G2" s="158"/>
      <c r="H2" s="158"/>
      <c r="I2" s="159"/>
      <c r="J2" s="158"/>
      <c r="K2" s="158"/>
      <c r="L2" s="158"/>
      <c r="M2" s="158"/>
      <c r="N2" s="158"/>
      <c r="O2" s="158"/>
      <c r="P2" s="158"/>
      <c r="Q2" s="158"/>
      <c r="R2" s="158"/>
      <c r="S2" s="160"/>
      <c r="T2" s="160"/>
      <c r="U2" s="160"/>
      <c r="V2" s="160"/>
      <c r="W2" s="11"/>
    </row>
    <row r="3" spans="1:23" ht="18" customHeight="1">
      <c r="A3" s="158"/>
      <c r="B3" s="158"/>
      <c r="C3" s="159"/>
      <c r="D3" s="158"/>
      <c r="E3" s="158"/>
      <c r="F3" s="158"/>
      <c r="G3" s="158"/>
      <c r="H3" s="158"/>
      <c r="I3" s="159"/>
      <c r="J3" s="158"/>
      <c r="K3" s="158"/>
      <c r="L3" s="158"/>
      <c r="M3" s="158"/>
      <c r="N3" s="158"/>
      <c r="O3" s="158"/>
      <c r="P3" s="158"/>
      <c r="Q3" s="158"/>
      <c r="R3" s="158"/>
      <c r="S3" s="160"/>
      <c r="T3" s="160"/>
      <c r="U3" s="160"/>
      <c r="V3" s="160"/>
      <c r="W3" s="11"/>
    </row>
    <row r="4" spans="1:23" ht="18" customHeight="1" thickBot="1">
      <c r="A4" s="158"/>
      <c r="B4" s="158"/>
      <c r="C4" s="159"/>
      <c r="D4" s="158"/>
      <c r="E4" s="158"/>
      <c r="F4" s="158"/>
      <c r="G4" s="158"/>
      <c r="H4" s="158"/>
      <c r="I4" s="159"/>
      <c r="J4" s="158"/>
      <c r="K4" s="158"/>
      <c r="L4" s="158"/>
      <c r="M4" s="158"/>
      <c r="N4" s="158"/>
      <c r="O4" s="158"/>
      <c r="P4" s="158"/>
      <c r="Q4" s="158"/>
      <c r="R4" s="158"/>
      <c r="S4" s="160"/>
      <c r="T4" s="160"/>
      <c r="U4" s="160"/>
      <c r="V4" s="160"/>
      <c r="W4" s="11"/>
    </row>
    <row r="5" spans="1:23" ht="18" customHeight="1" thickBot="1">
      <c r="A5" s="14"/>
      <c r="B5" s="14"/>
      <c r="C5" s="10"/>
      <c r="D5" s="15" t="s">
        <v>70</v>
      </c>
      <c r="E5" s="16">
        <v>23</v>
      </c>
      <c r="F5" s="9"/>
      <c r="G5" s="9"/>
      <c r="H5" s="9"/>
      <c r="I5" s="10"/>
      <c r="J5" s="17">
        <f>SUM(J7,J8,J9,J10,J11,J12,J13,J14,J15,J16,J17,J18,J19,J20,J21,J22)</f>
        <v>0</v>
      </c>
      <c r="K5" s="17"/>
      <c r="L5" s="17"/>
      <c r="M5" s="17">
        <f aca="true" t="shared" si="0" ref="M5:V5">SUM(M7,M8,M9,M10,M11,M12,M13,M14,M15,M16,M17,M18,M19,M20,M21,M22)</f>
        <v>49</v>
      </c>
      <c r="N5" s="17">
        <f t="shared" si="0"/>
        <v>47</v>
      </c>
      <c r="O5" s="17">
        <f t="shared" si="0"/>
        <v>0</v>
      </c>
      <c r="P5" s="17">
        <f t="shared" si="0"/>
        <v>44</v>
      </c>
      <c r="Q5" s="17">
        <f t="shared" si="0"/>
        <v>24</v>
      </c>
      <c r="R5" s="17">
        <f t="shared" si="0"/>
        <v>398</v>
      </c>
      <c r="S5" s="17">
        <f t="shared" si="0"/>
        <v>1760000</v>
      </c>
      <c r="T5" s="17">
        <f t="shared" si="0"/>
        <v>16</v>
      </c>
      <c r="U5" s="17">
        <f t="shared" si="0"/>
        <v>0</v>
      </c>
      <c r="V5" s="17">
        <f t="shared" si="0"/>
        <v>199</v>
      </c>
      <c r="W5" s="17"/>
    </row>
    <row r="6" spans="1:27"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115</v>
      </c>
      <c r="X6" s="7" t="s">
        <v>38</v>
      </c>
      <c r="Y6" s="7" t="s">
        <v>120</v>
      </c>
      <c r="Z6" s="7" t="s">
        <v>121</v>
      </c>
      <c r="AA6" s="7" t="s">
        <v>122</v>
      </c>
    </row>
    <row r="7" spans="1:27" ht="18" customHeight="1">
      <c r="A7" s="15">
        <v>1</v>
      </c>
      <c r="B7" s="18"/>
      <c r="C7" s="151" t="s">
        <v>127</v>
      </c>
      <c r="D7" s="152" t="s">
        <v>128</v>
      </c>
      <c r="E7" s="152">
        <v>6</v>
      </c>
      <c r="F7" s="152">
        <v>3</v>
      </c>
      <c r="G7" s="170">
        <v>4</v>
      </c>
      <c r="H7" s="152">
        <v>7</v>
      </c>
      <c r="I7" s="155" t="s">
        <v>129</v>
      </c>
      <c r="J7" s="22"/>
      <c r="K7" s="20"/>
      <c r="L7" s="20"/>
      <c r="M7" s="20">
        <v>39</v>
      </c>
      <c r="N7" s="20">
        <v>2</v>
      </c>
      <c r="O7" s="20"/>
      <c r="P7" s="20">
        <v>1</v>
      </c>
      <c r="Q7" s="20">
        <v>2</v>
      </c>
      <c r="R7" s="15">
        <f aca="true" t="shared" si="1" ref="R7:R22">(M7*1)+(N7*3)+(O7*2)+(P7*2)+(Q7*5)</f>
        <v>57</v>
      </c>
      <c r="S7" s="153">
        <v>180000</v>
      </c>
      <c r="T7" s="24">
        <v>1</v>
      </c>
      <c r="U7" s="24">
        <v>0</v>
      </c>
      <c r="V7" s="24">
        <v>13</v>
      </c>
      <c r="W7" s="24">
        <v>0</v>
      </c>
      <c r="X7" s="25">
        <f>IF(R7&gt;=176,0,IF(R7&gt;=126,176-R7,IF(R7&gt;=76,126-R7,IF(R7&gt;=51,76-R7,IF(R7&gt;=31,51-R7,IF(R7&gt;=16,31-R7,IF(R7&gt;=6,16-R7,IF(R7&gt;=0,6-R7,0))))))))</f>
        <v>19</v>
      </c>
      <c r="Y7" s="26"/>
      <c r="Z7" s="26"/>
      <c r="AA7" s="157"/>
    </row>
    <row r="8" spans="1:27" ht="18" customHeight="1">
      <c r="A8" s="15">
        <v>2</v>
      </c>
      <c r="B8" s="18"/>
      <c r="C8" s="151" t="s">
        <v>130</v>
      </c>
      <c r="D8" s="152" t="s">
        <v>131</v>
      </c>
      <c r="E8" s="152">
        <v>6</v>
      </c>
      <c r="F8" s="152">
        <v>3</v>
      </c>
      <c r="G8" s="170">
        <v>4</v>
      </c>
      <c r="H8" s="152">
        <v>7</v>
      </c>
      <c r="I8" s="155" t="s">
        <v>208</v>
      </c>
      <c r="J8" s="22"/>
      <c r="K8" s="20"/>
      <c r="L8" s="20"/>
      <c r="M8" s="20">
        <v>1</v>
      </c>
      <c r="N8" s="20">
        <v>6</v>
      </c>
      <c r="O8" s="20"/>
      <c r="P8" s="20">
        <v>4</v>
      </c>
      <c r="Q8" s="20">
        <v>1</v>
      </c>
      <c r="R8" s="15">
        <f t="shared" si="1"/>
        <v>32</v>
      </c>
      <c r="S8" s="153">
        <v>170000</v>
      </c>
      <c r="T8" s="24">
        <v>0</v>
      </c>
      <c r="U8" s="24">
        <v>0</v>
      </c>
      <c r="V8" s="24">
        <v>14</v>
      </c>
      <c r="W8" s="24">
        <v>0</v>
      </c>
      <c r="X8" s="25">
        <f aca="true" t="shared" si="2" ref="X8:X22">IF(R8&gt;=176,0,IF(R8&gt;=126,176-R8,IF(R8&gt;=76,126-R8,IF(R8&gt;=51,76-R8,IF(R8&gt;=31,51-R8,IF(R8&gt;=16,31-R8,IF(R8&gt;=6,16-R8,IF(R8&gt;=0,6-R8,0))))))))</f>
        <v>19</v>
      </c>
      <c r="Y8" s="26"/>
      <c r="Z8" s="26"/>
      <c r="AA8" s="157"/>
    </row>
    <row r="9" spans="1:27" ht="18" customHeight="1">
      <c r="A9" s="15">
        <v>3</v>
      </c>
      <c r="B9" s="18"/>
      <c r="C9" s="151" t="s">
        <v>132</v>
      </c>
      <c r="D9" s="152" t="s">
        <v>131</v>
      </c>
      <c r="E9" s="152">
        <v>6</v>
      </c>
      <c r="F9" s="152">
        <v>3</v>
      </c>
      <c r="G9" s="152">
        <v>3</v>
      </c>
      <c r="H9" s="152">
        <v>7</v>
      </c>
      <c r="I9" s="155" t="s">
        <v>210</v>
      </c>
      <c r="J9" s="22"/>
      <c r="K9" s="20"/>
      <c r="L9" s="20"/>
      <c r="M9" s="20"/>
      <c r="N9" s="20">
        <v>4</v>
      </c>
      <c r="O9" s="20"/>
      <c r="P9" s="20">
        <v>5</v>
      </c>
      <c r="Q9" s="20">
        <v>2</v>
      </c>
      <c r="R9" s="15">
        <f t="shared" si="1"/>
        <v>32</v>
      </c>
      <c r="S9" s="153">
        <v>150000</v>
      </c>
      <c r="T9" s="24">
        <v>1</v>
      </c>
      <c r="U9" s="24">
        <v>0</v>
      </c>
      <c r="V9" s="24">
        <v>14</v>
      </c>
      <c r="W9" s="24">
        <v>0</v>
      </c>
      <c r="X9" s="25">
        <f t="shared" si="2"/>
        <v>19</v>
      </c>
      <c r="Y9" s="26"/>
      <c r="Z9" s="26"/>
      <c r="AA9" s="157"/>
    </row>
    <row r="10" spans="1:27" ht="18" customHeight="1">
      <c r="A10" s="15">
        <v>4</v>
      </c>
      <c r="B10" s="18"/>
      <c r="C10" s="151" t="s">
        <v>133</v>
      </c>
      <c r="D10" s="152" t="s">
        <v>131</v>
      </c>
      <c r="E10" s="152">
        <v>6</v>
      </c>
      <c r="F10" s="152">
        <v>3</v>
      </c>
      <c r="G10" s="152">
        <v>3</v>
      </c>
      <c r="H10" s="152">
        <v>7</v>
      </c>
      <c r="I10" s="155" t="s">
        <v>204</v>
      </c>
      <c r="J10" s="22"/>
      <c r="K10" s="20"/>
      <c r="L10" s="20"/>
      <c r="M10" s="20">
        <v>2</v>
      </c>
      <c r="N10" s="20">
        <v>3</v>
      </c>
      <c r="O10" s="20"/>
      <c r="P10" s="20">
        <v>5</v>
      </c>
      <c r="Q10" s="20">
        <v>2</v>
      </c>
      <c r="R10" s="15">
        <f t="shared" si="1"/>
        <v>31</v>
      </c>
      <c r="S10" s="153">
        <v>160000</v>
      </c>
      <c r="T10" s="24">
        <v>0</v>
      </c>
      <c r="U10" s="24">
        <v>0</v>
      </c>
      <c r="V10" s="24">
        <v>14</v>
      </c>
      <c r="W10" s="24">
        <v>0</v>
      </c>
      <c r="X10" s="25">
        <f t="shared" si="2"/>
        <v>20</v>
      </c>
      <c r="Y10" s="26"/>
      <c r="Z10" s="26"/>
      <c r="AA10" s="157"/>
    </row>
    <row r="11" spans="1:27" ht="18" customHeight="1">
      <c r="A11" s="15">
        <v>5</v>
      </c>
      <c r="B11" s="18"/>
      <c r="C11" s="151" t="s">
        <v>134</v>
      </c>
      <c r="D11" s="152" t="s">
        <v>131</v>
      </c>
      <c r="E11" s="152">
        <v>6</v>
      </c>
      <c r="F11" s="170">
        <v>4</v>
      </c>
      <c r="G11" s="152">
        <v>3</v>
      </c>
      <c r="H11" s="152">
        <v>7</v>
      </c>
      <c r="I11" s="155" t="s">
        <v>163</v>
      </c>
      <c r="J11" s="22"/>
      <c r="K11" s="20"/>
      <c r="L11" s="20"/>
      <c r="M11" s="20"/>
      <c r="N11" s="20"/>
      <c r="O11" s="20"/>
      <c r="P11" s="20">
        <v>5</v>
      </c>
      <c r="Q11" s="20">
        <v>3</v>
      </c>
      <c r="R11" s="15">
        <f t="shared" si="1"/>
        <v>25</v>
      </c>
      <c r="S11" s="153">
        <v>160000</v>
      </c>
      <c r="T11" s="24">
        <v>2</v>
      </c>
      <c r="U11" s="24">
        <v>0</v>
      </c>
      <c r="V11" s="24">
        <v>14</v>
      </c>
      <c r="W11" s="24">
        <v>0</v>
      </c>
      <c r="X11" s="25">
        <f t="shared" si="2"/>
        <v>6</v>
      </c>
      <c r="Y11" s="26"/>
      <c r="Z11" s="26"/>
      <c r="AA11" s="157"/>
    </row>
    <row r="12" spans="1:27" ht="18" customHeight="1">
      <c r="A12" s="15">
        <v>6</v>
      </c>
      <c r="B12" s="18"/>
      <c r="C12" s="151" t="s">
        <v>136</v>
      </c>
      <c r="D12" s="152" t="s">
        <v>137</v>
      </c>
      <c r="E12" s="170">
        <v>7</v>
      </c>
      <c r="F12" s="152">
        <v>3</v>
      </c>
      <c r="G12" s="152">
        <v>3</v>
      </c>
      <c r="H12" s="152">
        <v>7</v>
      </c>
      <c r="I12" s="155" t="s">
        <v>170</v>
      </c>
      <c r="J12" s="22"/>
      <c r="K12" s="20"/>
      <c r="L12" s="20"/>
      <c r="M12" s="20"/>
      <c r="N12" s="20">
        <v>9</v>
      </c>
      <c r="O12" s="20"/>
      <c r="P12" s="20"/>
      <c r="Q12" s="20">
        <v>2</v>
      </c>
      <c r="R12" s="15">
        <f t="shared" si="1"/>
        <v>37</v>
      </c>
      <c r="S12" s="153">
        <v>150000</v>
      </c>
      <c r="T12" s="24">
        <v>1</v>
      </c>
      <c r="U12" s="24">
        <v>0</v>
      </c>
      <c r="V12" s="24">
        <v>14</v>
      </c>
      <c r="W12" s="24">
        <v>0</v>
      </c>
      <c r="X12" s="25">
        <f t="shared" si="2"/>
        <v>14</v>
      </c>
      <c r="Y12" s="26"/>
      <c r="Z12" s="26"/>
      <c r="AA12" s="157"/>
    </row>
    <row r="13" spans="1:27" ht="18" customHeight="1">
      <c r="A13" s="15">
        <v>7</v>
      </c>
      <c r="B13" s="18"/>
      <c r="C13" s="151" t="s">
        <v>138</v>
      </c>
      <c r="D13" s="152" t="s">
        <v>137</v>
      </c>
      <c r="E13" s="152">
        <v>6</v>
      </c>
      <c r="F13" s="152">
        <v>3</v>
      </c>
      <c r="G13" s="152">
        <v>3</v>
      </c>
      <c r="H13" s="152">
        <v>7</v>
      </c>
      <c r="I13" s="155" t="s">
        <v>212</v>
      </c>
      <c r="J13" s="22"/>
      <c r="K13" s="20"/>
      <c r="L13" s="20"/>
      <c r="M13" s="20"/>
      <c r="N13" s="20">
        <v>15</v>
      </c>
      <c r="O13" s="20"/>
      <c r="P13" s="20">
        <v>2</v>
      </c>
      <c r="Q13" s="20">
        <v>1</v>
      </c>
      <c r="R13" s="15">
        <f t="shared" si="1"/>
        <v>54</v>
      </c>
      <c r="S13" s="153">
        <v>160000</v>
      </c>
      <c r="T13" s="24">
        <v>1</v>
      </c>
      <c r="U13" s="24">
        <v>0</v>
      </c>
      <c r="V13" s="24">
        <v>14</v>
      </c>
      <c r="W13" s="24">
        <v>0</v>
      </c>
      <c r="X13" s="25">
        <f t="shared" si="2"/>
        <v>22</v>
      </c>
      <c r="Y13" s="26"/>
      <c r="Z13" s="26"/>
      <c r="AA13" s="157"/>
    </row>
    <row r="14" spans="1:27" ht="18" customHeight="1">
      <c r="A14" s="15">
        <v>8</v>
      </c>
      <c r="B14" s="18"/>
      <c r="C14" s="151" t="s">
        <v>139</v>
      </c>
      <c r="D14" s="152" t="s">
        <v>140</v>
      </c>
      <c r="E14" s="152">
        <v>6</v>
      </c>
      <c r="F14" s="152">
        <v>3</v>
      </c>
      <c r="G14" s="152">
        <v>3</v>
      </c>
      <c r="H14" s="152">
        <v>7</v>
      </c>
      <c r="I14" s="155" t="s">
        <v>199</v>
      </c>
      <c r="J14" s="22"/>
      <c r="K14" s="20"/>
      <c r="L14" s="20"/>
      <c r="M14" s="20">
        <v>1</v>
      </c>
      <c r="N14" s="20">
        <v>3</v>
      </c>
      <c r="O14" s="20"/>
      <c r="P14" s="20">
        <v>2</v>
      </c>
      <c r="Q14" s="20">
        <v>1</v>
      </c>
      <c r="R14" s="15">
        <f t="shared" si="1"/>
        <v>19</v>
      </c>
      <c r="S14" s="153">
        <v>90000</v>
      </c>
      <c r="T14" s="24">
        <v>2</v>
      </c>
      <c r="U14" s="24">
        <v>0</v>
      </c>
      <c r="V14" s="24">
        <v>14</v>
      </c>
      <c r="W14" s="24">
        <v>0</v>
      </c>
      <c r="X14" s="25">
        <f t="shared" si="2"/>
        <v>12</v>
      </c>
      <c r="Y14" s="26"/>
      <c r="Z14" s="26"/>
      <c r="AA14" s="157"/>
    </row>
    <row r="15" spans="1:27" ht="18" customHeight="1">
      <c r="A15" s="15">
        <v>9</v>
      </c>
      <c r="B15" s="18"/>
      <c r="C15" s="151" t="s">
        <v>141</v>
      </c>
      <c r="D15" s="152" t="s">
        <v>140</v>
      </c>
      <c r="E15" s="152">
        <v>6</v>
      </c>
      <c r="F15" s="152">
        <v>3</v>
      </c>
      <c r="G15" s="152">
        <v>3</v>
      </c>
      <c r="H15" s="152">
        <v>7</v>
      </c>
      <c r="I15" s="155" t="s">
        <v>135</v>
      </c>
      <c r="J15" s="22"/>
      <c r="K15" s="20"/>
      <c r="L15" s="20"/>
      <c r="M15" s="20">
        <v>2</v>
      </c>
      <c r="N15" s="20"/>
      <c r="O15" s="20"/>
      <c r="P15" s="20">
        <v>4</v>
      </c>
      <c r="Q15" s="20"/>
      <c r="R15" s="15">
        <f t="shared" si="1"/>
        <v>10</v>
      </c>
      <c r="S15" s="153">
        <v>70000</v>
      </c>
      <c r="T15" s="24">
        <v>0</v>
      </c>
      <c r="U15" s="24">
        <v>0</v>
      </c>
      <c r="V15" s="24">
        <v>14</v>
      </c>
      <c r="W15" s="24">
        <v>0</v>
      </c>
      <c r="X15" s="25">
        <f t="shared" si="2"/>
        <v>6</v>
      </c>
      <c r="Y15" s="26"/>
      <c r="Z15" s="26"/>
      <c r="AA15" s="157"/>
    </row>
    <row r="16" spans="1:27" ht="18" customHeight="1">
      <c r="A16" s="15">
        <v>10</v>
      </c>
      <c r="B16" s="18"/>
      <c r="C16" s="151" t="s">
        <v>143</v>
      </c>
      <c r="D16" s="152" t="s">
        <v>140</v>
      </c>
      <c r="E16" s="170">
        <v>7</v>
      </c>
      <c r="F16" s="152">
        <v>3</v>
      </c>
      <c r="G16" s="152">
        <v>3</v>
      </c>
      <c r="H16" s="152">
        <v>7</v>
      </c>
      <c r="I16" s="155" t="s">
        <v>179</v>
      </c>
      <c r="J16" s="22"/>
      <c r="K16" s="20"/>
      <c r="L16" s="20"/>
      <c r="M16" s="20"/>
      <c r="N16" s="20">
        <v>1</v>
      </c>
      <c r="O16" s="20"/>
      <c r="P16" s="20">
        <v>7</v>
      </c>
      <c r="Q16" s="20">
        <v>3</v>
      </c>
      <c r="R16" s="15">
        <f t="shared" si="1"/>
        <v>32</v>
      </c>
      <c r="S16" s="153">
        <v>120000</v>
      </c>
      <c r="T16" s="24">
        <v>0</v>
      </c>
      <c r="U16" s="24">
        <v>0</v>
      </c>
      <c r="V16" s="24">
        <v>14</v>
      </c>
      <c r="W16" s="24">
        <v>0</v>
      </c>
      <c r="X16" s="25">
        <f t="shared" si="2"/>
        <v>19</v>
      </c>
      <c r="Y16" s="26"/>
      <c r="Z16" s="26"/>
      <c r="AA16" s="157"/>
    </row>
    <row r="17" spans="1:27" ht="18" customHeight="1">
      <c r="A17" s="15">
        <v>11</v>
      </c>
      <c r="B17" s="18"/>
      <c r="C17" s="151" t="s">
        <v>144</v>
      </c>
      <c r="D17" s="152" t="s">
        <v>140</v>
      </c>
      <c r="E17" s="152">
        <v>6</v>
      </c>
      <c r="F17" s="170">
        <v>4</v>
      </c>
      <c r="G17" s="170">
        <v>4</v>
      </c>
      <c r="H17" s="152">
        <v>7</v>
      </c>
      <c r="I17" s="155" t="s">
        <v>135</v>
      </c>
      <c r="J17" s="22"/>
      <c r="K17" s="20"/>
      <c r="L17" s="20"/>
      <c r="M17" s="20">
        <v>1</v>
      </c>
      <c r="N17" s="20">
        <v>1</v>
      </c>
      <c r="O17" s="20"/>
      <c r="P17" s="20">
        <v>8</v>
      </c>
      <c r="Q17" s="20">
        <v>3</v>
      </c>
      <c r="R17" s="15">
        <f t="shared" si="1"/>
        <v>35</v>
      </c>
      <c r="S17" s="153">
        <v>160000</v>
      </c>
      <c r="T17" s="24">
        <v>1</v>
      </c>
      <c r="U17" s="24">
        <v>0</v>
      </c>
      <c r="V17" s="24">
        <v>14</v>
      </c>
      <c r="W17" s="24">
        <v>0</v>
      </c>
      <c r="X17" s="25">
        <f t="shared" si="2"/>
        <v>16</v>
      </c>
      <c r="Y17" s="26"/>
      <c r="Z17" s="26"/>
      <c r="AA17" s="157"/>
    </row>
    <row r="18" spans="1:27" ht="18" customHeight="1">
      <c r="A18" s="15">
        <v>12</v>
      </c>
      <c r="B18" s="18" t="s">
        <v>214</v>
      </c>
      <c r="C18" s="151" t="s">
        <v>145</v>
      </c>
      <c r="D18" s="152" t="s">
        <v>140</v>
      </c>
      <c r="E18" s="152">
        <v>6</v>
      </c>
      <c r="F18" s="152">
        <v>3</v>
      </c>
      <c r="G18" s="152">
        <v>3</v>
      </c>
      <c r="H18" s="152">
        <v>7</v>
      </c>
      <c r="I18" s="155" t="s">
        <v>167</v>
      </c>
      <c r="J18" s="22"/>
      <c r="K18" s="20">
        <v>47</v>
      </c>
      <c r="L18" s="20"/>
      <c r="M18" s="20"/>
      <c r="N18" s="20">
        <v>2</v>
      </c>
      <c r="O18" s="20"/>
      <c r="P18" s="20"/>
      <c r="Q18" s="20"/>
      <c r="R18" s="15">
        <f t="shared" si="1"/>
        <v>6</v>
      </c>
      <c r="S18" s="153"/>
      <c r="T18" s="24">
        <v>2</v>
      </c>
      <c r="U18" s="24">
        <v>0</v>
      </c>
      <c r="V18" s="24">
        <v>14</v>
      </c>
      <c r="W18" s="24">
        <v>0</v>
      </c>
      <c r="X18" s="25">
        <f t="shared" si="2"/>
        <v>10</v>
      </c>
      <c r="Y18" s="26"/>
      <c r="Z18" s="26"/>
      <c r="AA18" s="157">
        <v>80000</v>
      </c>
    </row>
    <row r="19" spans="1:27" ht="18" customHeight="1">
      <c r="A19" s="15">
        <v>13</v>
      </c>
      <c r="B19" s="18" t="s">
        <v>214</v>
      </c>
      <c r="C19" s="151" t="s">
        <v>177</v>
      </c>
      <c r="D19" s="152" t="s">
        <v>140</v>
      </c>
      <c r="E19" s="152">
        <v>6</v>
      </c>
      <c r="F19" s="152">
        <v>3</v>
      </c>
      <c r="G19" s="174">
        <v>2</v>
      </c>
      <c r="H19" s="152">
        <v>7</v>
      </c>
      <c r="I19" s="155" t="s">
        <v>142</v>
      </c>
      <c r="J19" s="22"/>
      <c r="K19" s="20">
        <v>57</v>
      </c>
      <c r="L19" s="20"/>
      <c r="M19" s="20"/>
      <c r="N19" s="20"/>
      <c r="O19" s="20"/>
      <c r="P19" s="20"/>
      <c r="Q19" s="20"/>
      <c r="R19" s="15">
        <f t="shared" si="1"/>
        <v>0</v>
      </c>
      <c r="S19" s="153"/>
      <c r="T19" s="24">
        <v>2</v>
      </c>
      <c r="U19" s="24">
        <v>0</v>
      </c>
      <c r="V19" s="24">
        <v>5</v>
      </c>
      <c r="W19" s="24">
        <v>18</v>
      </c>
      <c r="X19" s="25">
        <f t="shared" si="2"/>
        <v>6</v>
      </c>
      <c r="Y19" s="26"/>
      <c r="Z19" s="26"/>
      <c r="AA19" s="157">
        <v>50000</v>
      </c>
    </row>
    <row r="20" spans="1:27" ht="18" customHeight="1">
      <c r="A20" s="15">
        <v>14</v>
      </c>
      <c r="B20" s="18"/>
      <c r="C20" s="151" t="s">
        <v>147</v>
      </c>
      <c r="D20" s="152" t="s">
        <v>140</v>
      </c>
      <c r="E20" s="152">
        <v>6</v>
      </c>
      <c r="F20" s="152">
        <v>3</v>
      </c>
      <c r="G20" s="152">
        <v>3</v>
      </c>
      <c r="H20" s="170">
        <v>8</v>
      </c>
      <c r="I20" s="155" t="s">
        <v>135</v>
      </c>
      <c r="J20" s="22"/>
      <c r="K20" s="20"/>
      <c r="L20" s="20"/>
      <c r="M20" s="20"/>
      <c r="N20" s="20">
        <v>1</v>
      </c>
      <c r="O20" s="20"/>
      <c r="P20" s="20">
        <v>1</v>
      </c>
      <c r="Q20" s="20">
        <v>3</v>
      </c>
      <c r="R20" s="15">
        <f t="shared" si="1"/>
        <v>20</v>
      </c>
      <c r="S20" s="153">
        <v>100000</v>
      </c>
      <c r="T20" s="24">
        <v>3</v>
      </c>
      <c r="U20" s="24">
        <v>0</v>
      </c>
      <c r="V20" s="24">
        <v>14</v>
      </c>
      <c r="W20" s="24">
        <v>0</v>
      </c>
      <c r="X20" s="25">
        <f t="shared" si="2"/>
        <v>11</v>
      </c>
      <c r="Y20" s="26"/>
      <c r="Z20" s="26"/>
      <c r="AA20" s="157"/>
    </row>
    <row r="21" spans="1:27" ht="18" customHeight="1">
      <c r="A21" s="15">
        <v>15</v>
      </c>
      <c r="B21" s="18"/>
      <c r="C21" s="151"/>
      <c r="D21" s="152"/>
      <c r="E21" s="152"/>
      <c r="F21" s="152"/>
      <c r="G21" s="152"/>
      <c r="H21" s="152"/>
      <c r="I21" s="155"/>
      <c r="J21" s="22"/>
      <c r="K21" s="20"/>
      <c r="L21" s="20"/>
      <c r="M21" s="20"/>
      <c r="N21" s="20"/>
      <c r="O21" s="20"/>
      <c r="P21" s="20"/>
      <c r="Q21" s="20"/>
      <c r="R21" s="15">
        <f t="shared" si="1"/>
        <v>0</v>
      </c>
      <c r="S21" s="153">
        <v>0</v>
      </c>
      <c r="T21" s="24">
        <v>0</v>
      </c>
      <c r="U21" s="24">
        <v>0</v>
      </c>
      <c r="V21" s="24">
        <v>0</v>
      </c>
      <c r="W21" s="24">
        <v>0</v>
      </c>
      <c r="X21" s="25">
        <f t="shared" si="2"/>
        <v>6</v>
      </c>
      <c r="Y21" s="26"/>
      <c r="Z21" s="26"/>
      <c r="AA21" s="157"/>
    </row>
    <row r="22" spans="1:27" ht="18" customHeight="1">
      <c r="A22" s="15">
        <v>16</v>
      </c>
      <c r="B22" s="18"/>
      <c r="C22" s="151" t="s">
        <v>148</v>
      </c>
      <c r="D22" s="152" t="s">
        <v>128</v>
      </c>
      <c r="E22" s="152">
        <v>6</v>
      </c>
      <c r="F22" s="152">
        <v>3</v>
      </c>
      <c r="G22" s="152">
        <v>3</v>
      </c>
      <c r="H22" s="152">
        <v>7</v>
      </c>
      <c r="I22" s="155" t="s">
        <v>159</v>
      </c>
      <c r="J22" s="22"/>
      <c r="K22" s="20"/>
      <c r="L22" s="29"/>
      <c r="M22" s="29">
        <v>3</v>
      </c>
      <c r="N22" s="20"/>
      <c r="O22" s="20"/>
      <c r="P22" s="20"/>
      <c r="Q22" s="20">
        <v>1</v>
      </c>
      <c r="R22" s="15">
        <f t="shared" si="1"/>
        <v>8</v>
      </c>
      <c r="S22" s="153">
        <v>90000</v>
      </c>
      <c r="T22" s="24">
        <v>0</v>
      </c>
      <c r="U22" s="24">
        <v>0</v>
      </c>
      <c r="V22" s="24">
        <v>13</v>
      </c>
      <c r="W22" s="24">
        <v>10</v>
      </c>
      <c r="X22" s="25">
        <f t="shared" si="2"/>
        <v>8</v>
      </c>
      <c r="Y22" s="26"/>
      <c r="Z22" s="26"/>
      <c r="AA22" s="157"/>
    </row>
    <row r="23" spans="1:24" ht="18" customHeight="1">
      <c r="A23" s="30"/>
      <c r="B23" s="31"/>
      <c r="C23" s="32">
        <f>COUNTA(C7:C22)</f>
        <v>15</v>
      </c>
      <c r="D23" s="33"/>
      <c r="E23" s="210" t="s">
        <v>23</v>
      </c>
      <c r="F23" s="205"/>
      <c r="G23" s="205"/>
      <c r="H23" s="206"/>
      <c r="I23" s="207" t="s">
        <v>126</v>
      </c>
      <c r="J23" s="208"/>
      <c r="K23" s="203" t="s">
        <v>16</v>
      </c>
      <c r="L23" s="204"/>
      <c r="M23" s="205"/>
      <c r="N23" s="206"/>
      <c r="O23" s="34">
        <v>6</v>
      </c>
      <c r="P23" s="200">
        <v>50000</v>
      </c>
      <c r="Q23" s="201"/>
      <c r="R23" s="36" t="s">
        <v>17</v>
      </c>
      <c r="S23" s="37">
        <f>SUM(O23)*P23</f>
        <v>300000</v>
      </c>
      <c r="T23" s="188" t="s">
        <v>100</v>
      </c>
      <c r="U23" s="189"/>
      <c r="V23" s="189"/>
      <c r="W23" s="189"/>
      <c r="X23" s="190"/>
    </row>
    <row r="24" spans="1:24" ht="18" customHeight="1">
      <c r="A24" s="38"/>
      <c r="B24" s="38"/>
      <c r="C24" s="57" t="s">
        <v>116</v>
      </c>
      <c r="D24" s="132">
        <v>2</v>
      </c>
      <c r="E24" s="210" t="s">
        <v>24</v>
      </c>
      <c r="F24" s="205"/>
      <c r="G24" s="205"/>
      <c r="H24" s="206"/>
      <c r="I24" s="209" t="s">
        <v>150</v>
      </c>
      <c r="J24" s="208"/>
      <c r="K24" s="203" t="s">
        <v>18</v>
      </c>
      <c r="L24" s="204"/>
      <c r="M24" s="205"/>
      <c r="N24" s="206"/>
      <c r="O24" s="34">
        <v>10</v>
      </c>
      <c r="P24" s="202" t="s">
        <v>19</v>
      </c>
      <c r="Q24" s="201"/>
      <c r="R24" s="40" t="s">
        <v>17</v>
      </c>
      <c r="S24" s="41">
        <f>O24*10000</f>
        <v>100000</v>
      </c>
      <c r="T24" s="191" t="s">
        <v>110</v>
      </c>
      <c r="U24" s="192"/>
      <c r="V24" s="192"/>
      <c r="W24" s="192"/>
      <c r="X24" s="192"/>
    </row>
    <row r="25" spans="1:24" ht="18" customHeight="1">
      <c r="A25" s="38"/>
      <c r="B25" s="38"/>
      <c r="C25" s="42"/>
      <c r="D25" s="43"/>
      <c r="E25" s="180" t="s">
        <v>25</v>
      </c>
      <c r="F25" s="181"/>
      <c r="G25" s="181"/>
      <c r="H25" s="182"/>
      <c r="I25" s="183">
        <f>(((R29+I26)/10000))+ROUNDDOWN((SUM(R7:R22)/5),0)</f>
        <v>318</v>
      </c>
      <c r="J25" s="184"/>
      <c r="K25" s="203" t="s">
        <v>36</v>
      </c>
      <c r="L25" s="204"/>
      <c r="M25" s="205"/>
      <c r="N25" s="206"/>
      <c r="O25" s="34">
        <v>9</v>
      </c>
      <c r="P25" s="202" t="s">
        <v>19</v>
      </c>
      <c r="Q25" s="201"/>
      <c r="R25" s="40" t="s">
        <v>17</v>
      </c>
      <c r="S25" s="41">
        <f>O25*10000</f>
        <v>90000</v>
      </c>
      <c r="T25" s="191" t="s">
        <v>111</v>
      </c>
      <c r="U25" s="192"/>
      <c r="V25" s="192"/>
      <c r="W25" s="192"/>
      <c r="X25" s="192"/>
    </row>
    <row r="26" spans="1:24" ht="18" customHeight="1">
      <c r="A26" s="30"/>
      <c r="B26" s="30"/>
      <c r="C26" s="44"/>
      <c r="D26" s="45"/>
      <c r="E26" s="210" t="s">
        <v>26</v>
      </c>
      <c r="F26" s="205"/>
      <c r="G26" s="205"/>
      <c r="H26" s="206"/>
      <c r="I26" s="185">
        <v>0</v>
      </c>
      <c r="J26" s="184"/>
      <c r="K26" s="203" t="s">
        <v>20</v>
      </c>
      <c r="L26" s="204"/>
      <c r="M26" s="205"/>
      <c r="N26" s="206"/>
      <c r="O26" s="34">
        <v>9</v>
      </c>
      <c r="P26" s="202" t="s">
        <v>19</v>
      </c>
      <c r="Q26" s="201"/>
      <c r="R26" s="40" t="s">
        <v>17</v>
      </c>
      <c r="S26" s="41">
        <f>O26*10000</f>
        <v>90000</v>
      </c>
      <c r="T26" s="191" t="s">
        <v>112</v>
      </c>
      <c r="U26" s="192"/>
      <c r="V26" s="192"/>
      <c r="W26" s="192"/>
      <c r="X26" s="192"/>
    </row>
    <row r="27" spans="1:24" ht="18" customHeight="1">
      <c r="A27" s="30"/>
      <c r="B27" s="30"/>
      <c r="C27" s="30"/>
      <c r="D27" s="30"/>
      <c r="E27" s="199" t="s">
        <v>119</v>
      </c>
      <c r="F27" s="211"/>
      <c r="G27" s="211"/>
      <c r="H27" s="211"/>
      <c r="I27" s="185">
        <v>100000</v>
      </c>
      <c r="J27" s="213"/>
      <c r="K27" s="203" t="s">
        <v>35</v>
      </c>
      <c r="L27" s="204"/>
      <c r="M27" s="205"/>
      <c r="N27" s="206"/>
      <c r="O27" s="34">
        <v>1</v>
      </c>
      <c r="P27" s="202" t="s">
        <v>21</v>
      </c>
      <c r="Q27" s="201"/>
      <c r="R27" s="40" t="s">
        <v>17</v>
      </c>
      <c r="S27" s="41">
        <f>O27*50000</f>
        <v>50000</v>
      </c>
      <c r="T27" s="193" t="s">
        <v>102</v>
      </c>
      <c r="U27" s="192"/>
      <c r="V27" s="192"/>
      <c r="W27" s="192"/>
      <c r="X27" s="192"/>
    </row>
    <row r="28" spans="5:24" ht="18" customHeight="1">
      <c r="E28" s="199" t="s">
        <v>27</v>
      </c>
      <c r="F28" s="211"/>
      <c r="G28" s="211"/>
      <c r="H28" s="211"/>
      <c r="I28" s="172" t="s">
        <v>162</v>
      </c>
      <c r="J28" s="173"/>
      <c r="K28" s="203" t="s">
        <v>34</v>
      </c>
      <c r="L28" s="204"/>
      <c r="M28" s="205"/>
      <c r="N28" s="206"/>
      <c r="O28" s="34"/>
      <c r="P28" s="202" t="s">
        <v>21</v>
      </c>
      <c r="Q28" s="201"/>
      <c r="R28" s="48" t="s">
        <v>17</v>
      </c>
      <c r="S28" s="49">
        <f>O28*50000</f>
        <v>0</v>
      </c>
      <c r="T28" s="194" t="s">
        <v>113</v>
      </c>
      <c r="U28" s="195"/>
      <c r="V28" s="195"/>
      <c r="W28" s="195"/>
      <c r="X28" s="196"/>
    </row>
    <row r="29" spans="5:24" ht="21.75" customHeight="1">
      <c r="E29" s="176" t="s">
        <v>37</v>
      </c>
      <c r="F29" s="176"/>
      <c r="G29" s="176"/>
      <c r="H29" s="176"/>
      <c r="I29" s="214" t="s">
        <v>151</v>
      </c>
      <c r="J29" s="208"/>
      <c r="K29" s="179" t="s">
        <v>125</v>
      </c>
      <c r="L29" s="179"/>
      <c r="M29" s="211"/>
      <c r="N29" s="211"/>
      <c r="O29" s="211"/>
      <c r="P29" s="211"/>
      <c r="Q29" s="211"/>
      <c r="R29" s="175">
        <f>SUM(S7:S28)+I26</f>
        <v>2390000</v>
      </c>
      <c r="S29" s="176"/>
      <c r="T29" s="197" t="s">
        <v>101</v>
      </c>
      <c r="U29" s="195"/>
      <c r="V29" s="195"/>
      <c r="W29" s="195"/>
      <c r="X29" s="196"/>
    </row>
    <row r="30" spans="11:24" ht="18" customHeight="1">
      <c r="K30" s="154"/>
      <c r="L30" s="154"/>
      <c r="M30" s="113"/>
      <c r="N30" s="113"/>
      <c r="O30" s="113"/>
      <c r="P30" s="113"/>
      <c r="Q30" s="113"/>
      <c r="R30" s="113"/>
      <c r="S30" s="113"/>
      <c r="T30" s="198" t="s">
        <v>114</v>
      </c>
      <c r="U30" s="199"/>
      <c r="V30" s="199"/>
      <c r="W30" s="199"/>
      <c r="X30" s="199"/>
    </row>
    <row r="31" spans="11:24" ht="18" customHeight="1">
      <c r="K31" s="113"/>
      <c r="L31" s="113"/>
      <c r="M31" s="113"/>
      <c r="N31" s="113"/>
      <c r="O31" s="113"/>
      <c r="P31" s="113"/>
      <c r="Q31" s="113"/>
      <c r="R31" s="113"/>
      <c r="S31" s="113"/>
      <c r="T31" s="186" t="s">
        <v>108</v>
      </c>
      <c r="U31" s="187"/>
      <c r="V31" s="187"/>
      <c r="W31" s="187"/>
      <c r="X31" s="187"/>
    </row>
    <row r="32" spans="11:24" ht="18" customHeight="1">
      <c r="K32" s="113"/>
      <c r="L32" s="113"/>
      <c r="M32" s="113"/>
      <c r="N32" s="113"/>
      <c r="O32" s="113"/>
      <c r="P32" s="113"/>
      <c r="Q32" s="113"/>
      <c r="R32" s="113"/>
      <c r="S32" s="113"/>
      <c r="T32" s="187"/>
      <c r="U32" s="187"/>
      <c r="V32" s="187"/>
      <c r="W32" s="187"/>
      <c r="X32" s="187"/>
    </row>
    <row r="33" spans="9:24" ht="18" customHeight="1">
      <c r="I33" s="177" t="s">
        <v>84</v>
      </c>
      <c r="J33" s="178"/>
      <c r="K33" s="54"/>
      <c r="L33" s="53" t="s">
        <v>83</v>
      </c>
      <c r="M33" s="53" t="s">
        <v>77</v>
      </c>
      <c r="N33" s="53" t="s">
        <v>78</v>
      </c>
      <c r="O33" s="53" t="s">
        <v>79</v>
      </c>
      <c r="P33" s="53" t="s">
        <v>80</v>
      </c>
      <c r="Q33" s="53" t="s">
        <v>81</v>
      </c>
      <c r="R33" s="53" t="s">
        <v>82</v>
      </c>
      <c r="T33" s="56"/>
      <c r="U33" s="56"/>
      <c r="V33" s="56"/>
      <c r="W33" s="56"/>
      <c r="X33" s="56"/>
    </row>
    <row r="34" spans="10:18" ht="18" customHeight="1">
      <c r="J34" s="13"/>
      <c r="K34" s="30"/>
      <c r="L34" s="47">
        <v>11</v>
      </c>
      <c r="M34" s="57">
        <v>4</v>
      </c>
      <c r="N34" s="57">
        <v>3</v>
      </c>
      <c r="O34" s="57">
        <v>4</v>
      </c>
      <c r="P34" s="57">
        <v>21</v>
      </c>
      <c r="Q34" s="57">
        <v>22</v>
      </c>
      <c r="R34" s="58">
        <f>(M34*3)+(N34)</f>
        <v>15</v>
      </c>
    </row>
    <row r="35" spans="9:18" ht="18" customHeight="1">
      <c r="I35" s="212" t="s">
        <v>88</v>
      </c>
      <c r="J35" s="212"/>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117</v>
      </c>
      <c r="J37" s="212"/>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31:X32"/>
    <mergeCell ref="T23:X23"/>
    <mergeCell ref="T24:X24"/>
    <mergeCell ref="T25:X25"/>
    <mergeCell ref="T26:X26"/>
    <mergeCell ref="T27:X27"/>
    <mergeCell ref="T28:X28"/>
    <mergeCell ref="T29:X29"/>
    <mergeCell ref="T30:X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Y102"/>
  <sheetViews>
    <sheetView workbookViewId="0" topLeftCell="A4">
      <selection activeCell="I29" sqref="I29"/>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5" ht="18" customHeight="1" thickBot="1">
      <c r="A5" s="14"/>
      <c r="B5" s="14"/>
      <c r="C5" s="10"/>
      <c r="D5" s="15" t="s">
        <v>70</v>
      </c>
      <c r="E5" s="16">
        <v>8</v>
      </c>
      <c r="F5" s="9"/>
      <c r="G5" s="9"/>
      <c r="H5" s="9"/>
      <c r="I5" s="10"/>
      <c r="J5" s="17">
        <f aca="true" t="shared" si="0" ref="J5:R5">SUM(J7,J8,J9,J10,J11,J12,J13,J14,J15,J16,J17,J18,J19,J20,J21,J22)</f>
        <v>0</v>
      </c>
      <c r="K5" s="17">
        <f t="shared" si="0"/>
        <v>1</v>
      </c>
      <c r="L5" s="17">
        <f t="shared" si="0"/>
        <v>0</v>
      </c>
      <c r="M5" s="17">
        <f t="shared" si="0"/>
        <v>17</v>
      </c>
      <c r="N5" s="17">
        <f t="shared" si="0"/>
        <v>17</v>
      </c>
      <c r="O5" s="17">
        <f t="shared" si="0"/>
        <v>0</v>
      </c>
      <c r="P5" s="17">
        <f t="shared" si="0"/>
        <v>24</v>
      </c>
      <c r="Q5" s="17">
        <f t="shared" si="0"/>
        <v>9</v>
      </c>
      <c r="R5" s="17">
        <f t="shared" si="0"/>
        <v>161</v>
      </c>
      <c r="S5" s="9"/>
      <c r="T5" s="17">
        <f>SUM(T7,T8,T9,T10,T11,T12,T13,T14,T15,T16,T17,T18,T19,T20,T21,T22)</f>
        <v>8</v>
      </c>
      <c r="U5" s="17">
        <f>SUM(U7,U8,U9,U10,U11,U12,U13,U14,U15,U16,U17,U18,U19,U20,U21,U22)</f>
        <v>0</v>
      </c>
      <c r="V5" s="17">
        <f>SUM(V7,V8,V9,V10,V11,V12,V13,V14,V15,V16,V17,V18,V19,V20,V21,V22)</f>
        <v>115</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1"/>
      <c r="D7" s="152"/>
      <c r="E7" s="20"/>
      <c r="F7" s="20"/>
      <c r="G7" s="20">
        <v>1</v>
      </c>
      <c r="H7" s="20"/>
      <c r="I7" s="27"/>
      <c r="J7" s="22"/>
      <c r="K7" s="20">
        <v>1</v>
      </c>
      <c r="L7" s="20">
        <v>0</v>
      </c>
      <c r="M7" s="20">
        <v>13</v>
      </c>
      <c r="N7" s="20">
        <v>1</v>
      </c>
      <c r="O7" s="20"/>
      <c r="P7" s="20"/>
      <c r="Q7" s="20"/>
      <c r="R7" s="15">
        <f aca="true" t="shared" si="1" ref="R7:R22">(M7*1)+(N7*3)+(O7*2)+(P7*2)+(Q7*5)</f>
        <v>16</v>
      </c>
      <c r="S7" s="23">
        <v>0</v>
      </c>
      <c r="T7" s="15">
        <v>1</v>
      </c>
      <c r="U7" s="15"/>
      <c r="V7" s="15">
        <v>7</v>
      </c>
      <c r="W7" s="15"/>
      <c r="X7" s="15"/>
      <c r="Y7" s="15">
        <v>0</v>
      </c>
    </row>
    <row r="8" spans="1:25" ht="18" customHeight="1">
      <c r="A8" s="15">
        <v>2</v>
      </c>
      <c r="B8" s="94"/>
      <c r="C8" s="151"/>
      <c r="D8" s="152"/>
      <c r="E8" s="20"/>
      <c r="F8" s="20"/>
      <c r="G8" s="20">
        <v>1</v>
      </c>
      <c r="H8" s="20"/>
      <c r="I8" s="27" t="s">
        <v>203</v>
      </c>
      <c r="J8" s="22"/>
      <c r="K8" s="20">
        <v>0</v>
      </c>
      <c r="L8" s="20">
        <v>0</v>
      </c>
      <c r="M8" s="20">
        <v>1</v>
      </c>
      <c r="N8" s="20">
        <v>5</v>
      </c>
      <c r="O8" s="20"/>
      <c r="P8" s="20">
        <v>3</v>
      </c>
      <c r="Q8" s="20">
        <v>1</v>
      </c>
      <c r="R8" s="15">
        <f t="shared" si="1"/>
        <v>27</v>
      </c>
      <c r="S8" s="23">
        <v>0</v>
      </c>
      <c r="T8" s="15"/>
      <c r="U8" s="15"/>
      <c r="V8" s="15">
        <v>8</v>
      </c>
      <c r="W8" s="15"/>
      <c r="X8" s="15"/>
      <c r="Y8" s="15">
        <v>0</v>
      </c>
    </row>
    <row r="9" spans="1:25" ht="18" customHeight="1">
      <c r="A9" s="15">
        <v>3</v>
      </c>
      <c r="B9" s="94"/>
      <c r="C9" s="151"/>
      <c r="D9" s="152"/>
      <c r="E9" s="20"/>
      <c r="F9" s="20"/>
      <c r="G9" s="20"/>
      <c r="H9" s="20"/>
      <c r="I9" s="27"/>
      <c r="J9" s="22"/>
      <c r="K9" s="20">
        <v>0</v>
      </c>
      <c r="L9" s="20">
        <v>0</v>
      </c>
      <c r="M9" s="20"/>
      <c r="N9" s="20">
        <v>1</v>
      </c>
      <c r="O9" s="20"/>
      <c r="P9" s="20"/>
      <c r="Q9" s="20"/>
      <c r="R9" s="15">
        <f t="shared" si="1"/>
        <v>3</v>
      </c>
      <c r="S9" s="23">
        <v>0</v>
      </c>
      <c r="T9" s="15">
        <v>1</v>
      </c>
      <c r="U9" s="15"/>
      <c r="V9" s="15">
        <v>8</v>
      </c>
      <c r="W9" s="15"/>
      <c r="X9" s="15"/>
      <c r="Y9" s="15">
        <v>0</v>
      </c>
    </row>
    <row r="10" spans="1:25" ht="18" customHeight="1">
      <c r="A10" s="15">
        <v>4</v>
      </c>
      <c r="B10" s="94"/>
      <c r="C10" s="151"/>
      <c r="D10" s="152"/>
      <c r="E10" s="20"/>
      <c r="F10" s="20"/>
      <c r="G10" s="20"/>
      <c r="H10" s="20"/>
      <c r="I10" s="27" t="s">
        <v>168</v>
      </c>
      <c r="J10" s="22"/>
      <c r="K10" s="20">
        <v>0</v>
      </c>
      <c r="L10" s="20">
        <v>0</v>
      </c>
      <c r="M10" s="20">
        <v>1</v>
      </c>
      <c r="N10" s="20"/>
      <c r="O10" s="20"/>
      <c r="P10" s="20">
        <v>3</v>
      </c>
      <c r="Q10" s="20"/>
      <c r="R10" s="15">
        <f t="shared" si="1"/>
        <v>7</v>
      </c>
      <c r="S10" s="23">
        <v>0</v>
      </c>
      <c r="T10" s="15"/>
      <c r="U10" s="15"/>
      <c r="V10" s="15">
        <v>8</v>
      </c>
      <c r="W10" s="15"/>
      <c r="X10" s="15"/>
      <c r="Y10" s="15">
        <v>0</v>
      </c>
    </row>
    <row r="11" spans="1:25" ht="18" customHeight="1">
      <c r="A11" s="15">
        <v>5</v>
      </c>
      <c r="B11" s="94"/>
      <c r="C11" s="151"/>
      <c r="D11" s="152"/>
      <c r="E11" s="20"/>
      <c r="F11" s="20"/>
      <c r="G11" s="20"/>
      <c r="H11" s="20"/>
      <c r="I11" s="27"/>
      <c r="J11" s="22"/>
      <c r="K11" s="20">
        <v>0</v>
      </c>
      <c r="L11" s="20">
        <v>0</v>
      </c>
      <c r="M11" s="20"/>
      <c r="N11" s="20"/>
      <c r="O11" s="20"/>
      <c r="P11" s="20">
        <v>2</v>
      </c>
      <c r="Q11" s="20"/>
      <c r="R11" s="15">
        <f t="shared" si="1"/>
        <v>4</v>
      </c>
      <c r="S11" s="23">
        <v>0</v>
      </c>
      <c r="T11" s="15">
        <v>1</v>
      </c>
      <c r="U11" s="15"/>
      <c r="V11" s="15">
        <v>8</v>
      </c>
      <c r="W11" s="15"/>
      <c r="X11" s="15"/>
      <c r="Y11" s="15">
        <v>0</v>
      </c>
    </row>
    <row r="12" spans="1:25" ht="18" customHeight="1">
      <c r="A12" s="15">
        <v>6</v>
      </c>
      <c r="B12" s="94"/>
      <c r="C12" s="151"/>
      <c r="D12" s="152"/>
      <c r="E12" s="20"/>
      <c r="F12" s="20"/>
      <c r="G12" s="20"/>
      <c r="H12" s="20"/>
      <c r="I12" s="27" t="s">
        <v>171</v>
      </c>
      <c r="J12" s="22"/>
      <c r="K12" s="20">
        <v>0</v>
      </c>
      <c r="L12" s="20">
        <v>0</v>
      </c>
      <c r="M12" s="20"/>
      <c r="N12" s="20">
        <v>1</v>
      </c>
      <c r="O12" s="20"/>
      <c r="P12" s="20"/>
      <c r="Q12" s="20">
        <v>1</v>
      </c>
      <c r="R12" s="15">
        <f t="shared" si="1"/>
        <v>8</v>
      </c>
      <c r="S12" s="23">
        <v>0</v>
      </c>
      <c r="T12" s="15">
        <v>1</v>
      </c>
      <c r="U12" s="15"/>
      <c r="V12" s="15">
        <v>8</v>
      </c>
      <c r="W12" s="15"/>
      <c r="X12" s="15"/>
      <c r="Y12" s="15">
        <v>0</v>
      </c>
    </row>
    <row r="13" spans="1:25" ht="18" customHeight="1">
      <c r="A13" s="15">
        <v>7</v>
      </c>
      <c r="B13" s="94"/>
      <c r="C13" s="151"/>
      <c r="D13" s="152"/>
      <c r="E13" s="20"/>
      <c r="F13" s="20"/>
      <c r="G13" s="20"/>
      <c r="H13" s="20"/>
      <c r="I13" s="27" t="s">
        <v>178</v>
      </c>
      <c r="J13" s="22"/>
      <c r="K13" s="20">
        <v>0</v>
      </c>
      <c r="L13" s="20">
        <v>0</v>
      </c>
      <c r="M13" s="20"/>
      <c r="N13" s="20">
        <v>7</v>
      </c>
      <c r="O13" s="20"/>
      <c r="P13" s="20">
        <v>1</v>
      </c>
      <c r="Q13" s="20">
        <v>1</v>
      </c>
      <c r="R13" s="15">
        <f t="shared" si="1"/>
        <v>28</v>
      </c>
      <c r="S13" s="23">
        <v>0</v>
      </c>
      <c r="T13" s="15">
        <v>1</v>
      </c>
      <c r="U13" s="15"/>
      <c r="V13" s="15">
        <v>8</v>
      </c>
      <c r="W13" s="15"/>
      <c r="X13" s="15"/>
      <c r="Y13" s="15">
        <v>0</v>
      </c>
    </row>
    <row r="14" spans="1:25" ht="18" customHeight="1">
      <c r="A14" s="15">
        <v>8</v>
      </c>
      <c r="B14" s="94"/>
      <c r="C14" s="151"/>
      <c r="D14" s="152"/>
      <c r="E14" s="20"/>
      <c r="F14" s="20"/>
      <c r="G14" s="20"/>
      <c r="H14" s="20"/>
      <c r="I14" s="27" t="s">
        <v>200</v>
      </c>
      <c r="J14" s="22"/>
      <c r="K14" s="20">
        <v>0</v>
      </c>
      <c r="L14" s="20">
        <v>0</v>
      </c>
      <c r="M14" s="20"/>
      <c r="N14" s="20">
        <v>1</v>
      </c>
      <c r="O14" s="20"/>
      <c r="P14" s="20">
        <v>1</v>
      </c>
      <c r="Q14" s="20">
        <v>1</v>
      </c>
      <c r="R14" s="15">
        <f t="shared" si="1"/>
        <v>10</v>
      </c>
      <c r="S14" s="23">
        <v>0</v>
      </c>
      <c r="T14" s="15">
        <v>1</v>
      </c>
      <c r="U14" s="15"/>
      <c r="V14" s="15">
        <v>8</v>
      </c>
      <c r="W14" s="15"/>
      <c r="X14" s="15"/>
      <c r="Y14" s="15">
        <v>0</v>
      </c>
    </row>
    <row r="15" spans="1:25" ht="18" customHeight="1">
      <c r="A15" s="15">
        <v>9</v>
      </c>
      <c r="B15" s="94"/>
      <c r="C15" s="151"/>
      <c r="D15" s="152"/>
      <c r="E15" s="20"/>
      <c r="F15" s="20"/>
      <c r="G15" s="20"/>
      <c r="H15" s="20"/>
      <c r="I15" s="27" t="s">
        <v>174</v>
      </c>
      <c r="J15" s="22"/>
      <c r="K15" s="20">
        <v>0</v>
      </c>
      <c r="L15" s="20">
        <v>0</v>
      </c>
      <c r="M15" s="20">
        <v>2</v>
      </c>
      <c r="N15" s="20"/>
      <c r="O15" s="20"/>
      <c r="P15" s="20">
        <v>3</v>
      </c>
      <c r="Q15" s="20"/>
      <c r="R15" s="15">
        <f t="shared" si="1"/>
        <v>8</v>
      </c>
      <c r="S15" s="23">
        <v>0</v>
      </c>
      <c r="T15" s="15"/>
      <c r="U15" s="15"/>
      <c r="V15" s="15">
        <v>8</v>
      </c>
      <c r="W15" s="15"/>
      <c r="X15" s="15"/>
      <c r="Y15" s="15">
        <v>0</v>
      </c>
    </row>
    <row r="16" spans="1:25" ht="18" customHeight="1">
      <c r="A16" s="15">
        <v>10</v>
      </c>
      <c r="B16" s="94"/>
      <c r="C16" s="151"/>
      <c r="D16" s="152"/>
      <c r="E16" s="20">
        <v>1</v>
      </c>
      <c r="F16" s="20"/>
      <c r="G16" s="20"/>
      <c r="H16" s="20"/>
      <c r="I16" s="27" t="s">
        <v>180</v>
      </c>
      <c r="J16" s="22"/>
      <c r="K16" s="20">
        <v>0</v>
      </c>
      <c r="L16" s="20">
        <v>0</v>
      </c>
      <c r="M16" s="20"/>
      <c r="N16" s="20"/>
      <c r="O16" s="20"/>
      <c r="P16" s="20">
        <v>5</v>
      </c>
      <c r="Q16" s="20">
        <v>2</v>
      </c>
      <c r="R16" s="15">
        <f t="shared" si="1"/>
        <v>20</v>
      </c>
      <c r="S16" s="23">
        <v>0</v>
      </c>
      <c r="T16" s="15"/>
      <c r="U16" s="15"/>
      <c r="V16" s="15">
        <v>8</v>
      </c>
      <c r="W16" s="15"/>
      <c r="X16" s="15"/>
      <c r="Y16" s="15">
        <v>0</v>
      </c>
    </row>
    <row r="17" spans="1:25" ht="18" customHeight="1">
      <c r="A17" s="15">
        <v>11</v>
      </c>
      <c r="B17" s="94"/>
      <c r="C17" s="151"/>
      <c r="D17" s="152"/>
      <c r="E17" s="20"/>
      <c r="F17" s="20"/>
      <c r="G17" s="20">
        <v>1</v>
      </c>
      <c r="H17" s="20"/>
      <c r="I17" s="27" t="s">
        <v>174</v>
      </c>
      <c r="J17" s="22"/>
      <c r="K17" s="20">
        <v>0</v>
      </c>
      <c r="L17" s="20">
        <v>0</v>
      </c>
      <c r="M17" s="20"/>
      <c r="N17" s="20"/>
      <c r="O17" s="20"/>
      <c r="P17" s="20">
        <v>5</v>
      </c>
      <c r="Q17" s="20">
        <v>2</v>
      </c>
      <c r="R17" s="15">
        <f t="shared" si="1"/>
        <v>20</v>
      </c>
      <c r="S17" s="23">
        <v>0</v>
      </c>
      <c r="T17" s="15">
        <v>1</v>
      </c>
      <c r="U17" s="15"/>
      <c r="V17" s="15">
        <v>8</v>
      </c>
      <c r="W17" s="15"/>
      <c r="X17" s="15"/>
      <c r="Y17" s="15">
        <v>0</v>
      </c>
    </row>
    <row r="18" spans="1:25" ht="18" customHeight="1">
      <c r="A18" s="15">
        <v>12</v>
      </c>
      <c r="B18" s="94"/>
      <c r="C18" s="19"/>
      <c r="D18" s="20"/>
      <c r="E18" s="20"/>
      <c r="F18" s="20"/>
      <c r="G18" s="20"/>
      <c r="H18" s="20"/>
      <c r="I18" s="27" t="s">
        <v>168</v>
      </c>
      <c r="J18" s="22"/>
      <c r="K18" s="20">
        <v>0</v>
      </c>
      <c r="L18" s="20">
        <v>0</v>
      </c>
      <c r="M18" s="20"/>
      <c r="N18" s="20">
        <v>1</v>
      </c>
      <c r="O18" s="20"/>
      <c r="P18" s="20"/>
      <c r="Q18" s="20"/>
      <c r="R18" s="15">
        <f t="shared" si="1"/>
        <v>3</v>
      </c>
      <c r="S18" s="23">
        <v>0</v>
      </c>
      <c r="T18" s="15"/>
      <c r="U18" s="15"/>
      <c r="V18" s="15">
        <v>8</v>
      </c>
      <c r="W18" s="15"/>
      <c r="X18" s="15"/>
      <c r="Y18" s="15">
        <v>0</v>
      </c>
    </row>
    <row r="19" spans="1:25" ht="18" customHeight="1">
      <c r="A19" s="15">
        <v>13</v>
      </c>
      <c r="B19" s="94"/>
      <c r="C19" s="19" t="s">
        <v>177</v>
      </c>
      <c r="D19" s="20" t="s">
        <v>140</v>
      </c>
      <c r="E19" s="20"/>
      <c r="F19" s="20"/>
      <c r="G19" s="20"/>
      <c r="H19" s="20"/>
      <c r="I19" s="27"/>
      <c r="J19" s="22"/>
      <c r="K19" s="20"/>
      <c r="L19" s="20"/>
      <c r="M19" s="20"/>
      <c r="N19" s="20"/>
      <c r="O19" s="20"/>
      <c r="P19" s="20"/>
      <c r="Q19" s="20"/>
      <c r="R19" s="15">
        <f t="shared" si="1"/>
        <v>0</v>
      </c>
      <c r="S19" s="23">
        <v>50000</v>
      </c>
      <c r="T19" s="15">
        <v>1</v>
      </c>
      <c r="U19" s="15"/>
      <c r="V19" s="15">
        <v>4</v>
      </c>
      <c r="W19" s="15"/>
      <c r="X19" s="15">
        <v>4</v>
      </c>
      <c r="Y19" s="15">
        <v>0</v>
      </c>
    </row>
    <row r="20" spans="1:25" ht="18" customHeight="1">
      <c r="A20" s="15">
        <v>14</v>
      </c>
      <c r="B20" s="94"/>
      <c r="C20" s="19"/>
      <c r="D20" s="20"/>
      <c r="E20" s="20"/>
      <c r="F20" s="20"/>
      <c r="G20" s="20"/>
      <c r="H20" s="20">
        <v>1</v>
      </c>
      <c r="I20" s="27"/>
      <c r="J20" s="22"/>
      <c r="K20" s="20">
        <v>0</v>
      </c>
      <c r="L20" s="20">
        <v>0</v>
      </c>
      <c r="M20" s="20"/>
      <c r="N20" s="20"/>
      <c r="O20" s="20"/>
      <c r="P20" s="20">
        <v>1</v>
      </c>
      <c r="Q20" s="20">
        <v>1</v>
      </c>
      <c r="R20" s="15">
        <f t="shared" si="1"/>
        <v>7</v>
      </c>
      <c r="S20" s="23">
        <v>0</v>
      </c>
      <c r="T20" s="15"/>
      <c r="U20" s="15"/>
      <c r="V20" s="15">
        <v>8</v>
      </c>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v>8</v>
      </c>
      <c r="W22" s="15"/>
      <c r="X22" s="15"/>
      <c r="Y22" s="15">
        <v>0</v>
      </c>
    </row>
    <row r="23" spans="1:19" ht="18" customHeight="1">
      <c r="A23" s="95"/>
      <c r="B23" s="31"/>
      <c r="C23" s="32">
        <f>COUNTA(C7:C22)</f>
        <v>1</v>
      </c>
      <c r="D23" s="33"/>
      <c r="E23" s="210" t="s">
        <v>23</v>
      </c>
      <c r="F23" s="205"/>
      <c r="G23" s="205"/>
      <c r="H23" s="206"/>
      <c r="I23" s="207" t="s">
        <v>149</v>
      </c>
      <c r="J23" s="208"/>
      <c r="K23" s="203" t="s">
        <v>16</v>
      </c>
      <c r="L23" s="204"/>
      <c r="M23" s="205"/>
      <c r="N23" s="206"/>
      <c r="O23" s="34"/>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v>-1</v>
      </c>
      <c r="P24" s="202" t="s">
        <v>19</v>
      </c>
      <c r="Q24" s="201"/>
      <c r="R24" s="40" t="s">
        <v>17</v>
      </c>
      <c r="S24" s="41">
        <f>O24*10000</f>
        <v>-10000</v>
      </c>
    </row>
    <row r="25" spans="1:19" ht="18" customHeight="1">
      <c r="A25" s="96"/>
      <c r="B25" s="38"/>
      <c r="C25" s="42"/>
      <c r="D25" s="43"/>
      <c r="E25" s="210" t="s">
        <v>25</v>
      </c>
      <c r="F25" s="205"/>
      <c r="G25" s="205"/>
      <c r="H25" s="206"/>
      <c r="I25" s="183">
        <v>0</v>
      </c>
      <c r="J25" s="184"/>
      <c r="K25" s="203" t="s">
        <v>36</v>
      </c>
      <c r="L25" s="204"/>
      <c r="M25" s="205"/>
      <c r="N25" s="206"/>
      <c r="O25" s="34">
        <v>9</v>
      </c>
      <c r="P25" s="202" t="s">
        <v>19</v>
      </c>
      <c r="Q25" s="201"/>
      <c r="R25" s="40" t="s">
        <v>17</v>
      </c>
      <c r="S25" s="41">
        <f>O25*10000</f>
        <v>90000</v>
      </c>
    </row>
    <row r="26" spans="1:19" ht="18" customHeight="1">
      <c r="A26" s="97"/>
      <c r="B26" s="30"/>
      <c r="C26" s="44"/>
      <c r="D26" s="45"/>
      <c r="E26" s="210" t="s">
        <v>63</v>
      </c>
      <c r="F26" s="205"/>
      <c r="G26" s="205"/>
      <c r="H26" s="206"/>
      <c r="I26" s="185">
        <v>180000</v>
      </c>
      <c r="J26" s="184"/>
      <c r="K26" s="203" t="s">
        <v>20</v>
      </c>
      <c r="L26" s="204"/>
      <c r="M26" s="205"/>
      <c r="N26" s="206"/>
      <c r="O26" s="34">
        <v>9</v>
      </c>
      <c r="P26" s="202" t="s">
        <v>19</v>
      </c>
      <c r="Q26" s="201"/>
      <c r="R26" s="40" t="s">
        <v>17</v>
      </c>
      <c r="S26" s="41">
        <f>O26*10000</f>
        <v>90000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220000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8</v>
      </c>
      <c r="M34" s="57">
        <v>4</v>
      </c>
      <c r="N34" s="57">
        <v>2</v>
      </c>
      <c r="O34" s="57">
        <v>2</v>
      </c>
      <c r="P34" s="57">
        <v>17</v>
      </c>
      <c r="Q34" s="57">
        <v>15</v>
      </c>
      <c r="R34" s="61">
        <f>(M34*3)+(N34)</f>
        <v>14</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P23:Q23"/>
    <mergeCell ref="P24:Q24"/>
    <mergeCell ref="P25:Q25"/>
    <mergeCell ref="P26:Q26"/>
    <mergeCell ref="R29:S29"/>
    <mergeCell ref="K29:Q29"/>
    <mergeCell ref="K28:N28"/>
    <mergeCell ref="P27:Q27"/>
    <mergeCell ref="P28:Q28"/>
    <mergeCell ref="I28:J28"/>
    <mergeCell ref="K23:N23"/>
    <mergeCell ref="I23:J23"/>
    <mergeCell ref="I24:J24"/>
    <mergeCell ref="I25:J25"/>
    <mergeCell ref="K25:N25"/>
    <mergeCell ref="K24:N24"/>
    <mergeCell ref="K26:N26"/>
    <mergeCell ref="K27:N27"/>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I23" sqref="I23:J2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2"/>
    </row>
    <row r="2" spans="1:21" ht="18" customHeight="1">
      <c r="A2" s="158"/>
      <c r="B2" s="158"/>
      <c r="C2" s="159"/>
      <c r="D2" s="158"/>
      <c r="E2" s="158"/>
      <c r="F2" s="158"/>
      <c r="G2" s="158"/>
      <c r="H2" s="158"/>
      <c r="I2" s="159"/>
      <c r="J2" s="158"/>
      <c r="K2" s="158"/>
      <c r="L2" s="158"/>
      <c r="M2" s="158"/>
      <c r="N2" s="158"/>
      <c r="O2" s="158"/>
      <c r="P2" s="158"/>
      <c r="Q2" s="158"/>
      <c r="R2" s="158"/>
      <c r="S2" s="160"/>
      <c r="T2" s="161"/>
      <c r="U2" s="162"/>
    </row>
    <row r="3" spans="1:21" ht="18" customHeight="1">
      <c r="A3" s="158"/>
      <c r="B3" s="158"/>
      <c r="C3" s="159"/>
      <c r="D3" s="158"/>
      <c r="E3" s="158"/>
      <c r="F3" s="158"/>
      <c r="G3" s="158"/>
      <c r="H3" s="158"/>
      <c r="I3" s="159"/>
      <c r="J3" s="158"/>
      <c r="K3" s="158"/>
      <c r="L3" s="158"/>
      <c r="M3" s="158"/>
      <c r="N3" s="158"/>
      <c r="O3" s="158"/>
      <c r="P3" s="158"/>
      <c r="Q3" s="158"/>
      <c r="R3" s="158"/>
      <c r="S3" s="160"/>
      <c r="T3" s="161"/>
      <c r="U3" s="162"/>
    </row>
    <row r="4" spans="1:21" ht="18" customHeight="1">
      <c r="A4" s="158"/>
      <c r="B4" s="158"/>
      <c r="C4" s="159"/>
      <c r="D4" s="158"/>
      <c r="E4" s="158"/>
      <c r="F4" s="158"/>
      <c r="G4" s="158"/>
      <c r="H4" s="158"/>
      <c r="I4" s="159"/>
      <c r="J4" s="158"/>
      <c r="K4" s="158"/>
      <c r="L4" s="158"/>
      <c r="M4" s="158"/>
      <c r="N4" s="158"/>
      <c r="O4" s="158"/>
      <c r="P4" s="158"/>
      <c r="Q4" s="158"/>
      <c r="R4" s="158"/>
      <c r="S4" s="160"/>
      <c r="T4" s="161"/>
      <c r="U4" s="162"/>
    </row>
    <row r="5" spans="1:21" ht="18" customHeight="1">
      <c r="A5" s="161"/>
      <c r="B5" s="161"/>
      <c r="C5" s="159"/>
      <c r="D5" s="158"/>
      <c r="E5" s="222" t="s">
        <v>68</v>
      </c>
      <c r="F5" s="222"/>
      <c r="G5" s="222"/>
      <c r="H5" s="222"/>
      <c r="I5" s="158" t="s">
        <v>68</v>
      </c>
      <c r="J5" s="158"/>
      <c r="K5" s="158">
        <f>COUNTIF(K7:K22,"&gt;0")+(L5)</f>
        <v>3</v>
      </c>
      <c r="L5" s="158">
        <f>COUNTIF(L7:L22,"&gt;0")</f>
        <v>0</v>
      </c>
      <c r="M5" s="158"/>
      <c r="N5" s="158"/>
      <c r="O5" s="158"/>
      <c r="P5" s="163">
        <f>SUM(P7,P8,P9,P10,P11,P12,P13,P14,P15,P16,P17,P18,P19,P20,P21,P22)</f>
        <v>3</v>
      </c>
      <c r="Q5" s="158"/>
      <c r="R5" s="163">
        <f>SUM(R7,R8,R9,R10,R11,R12,R13,R14,R15,R16,R17,R18,R19,R20,R21,R22)</f>
        <v>20</v>
      </c>
      <c r="S5" s="158"/>
      <c r="T5" s="161"/>
      <c r="U5" s="1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123</v>
      </c>
    </row>
    <row r="7" spans="1:21" ht="18" customHeight="1">
      <c r="A7" s="15">
        <v>1</v>
      </c>
      <c r="B7" s="18"/>
      <c r="C7" s="151" t="s">
        <v>127</v>
      </c>
      <c r="D7" s="152" t="s">
        <v>128</v>
      </c>
      <c r="E7" s="20"/>
      <c r="F7" s="20"/>
      <c r="G7" s="20"/>
      <c r="H7" s="20"/>
      <c r="I7" s="21"/>
      <c r="J7" s="65"/>
      <c r="K7" s="20"/>
      <c r="L7" s="20"/>
      <c r="M7" s="20">
        <v>3</v>
      </c>
      <c r="N7" s="20"/>
      <c r="O7" s="20"/>
      <c r="P7" s="20"/>
      <c r="Q7" s="20"/>
      <c r="R7" s="15">
        <f aca="true" t="shared" si="0" ref="R7:R22">(M7*1)+(N7*3)+(O7*2)+(P7*2)+(Q7*5)</f>
        <v>3</v>
      </c>
      <c r="S7" s="66">
        <v>0</v>
      </c>
      <c r="T7" s="25">
        <f>IF(SpielRoster!R7&gt;=Mannschaft!X7,"L+1",Mannschaft!X7-SpielRoster!R7)</f>
        <v>16</v>
      </c>
      <c r="U7" s="66"/>
    </row>
    <row r="8" spans="1:21" ht="18" customHeight="1">
      <c r="A8" s="15">
        <v>2</v>
      </c>
      <c r="B8" s="18"/>
      <c r="C8" s="151" t="s">
        <v>130</v>
      </c>
      <c r="D8" s="152" t="s">
        <v>131</v>
      </c>
      <c r="E8" s="20"/>
      <c r="F8" s="20"/>
      <c r="G8" s="20"/>
      <c r="H8" s="20"/>
      <c r="I8" s="21"/>
      <c r="J8" s="68"/>
      <c r="K8" s="20"/>
      <c r="L8" s="20"/>
      <c r="M8" s="20"/>
      <c r="N8" s="20"/>
      <c r="O8" s="20"/>
      <c r="P8" s="20"/>
      <c r="Q8" s="20"/>
      <c r="R8" s="15">
        <f t="shared" si="0"/>
        <v>0</v>
      </c>
      <c r="S8" s="66">
        <v>0</v>
      </c>
      <c r="T8" s="25">
        <f>IF(SpielRoster!R8&gt;=Mannschaft!X8,"L+1",Mannschaft!X8-SpielRoster!R8)</f>
        <v>19</v>
      </c>
      <c r="U8" s="66"/>
    </row>
    <row r="9" spans="1:21" ht="18" customHeight="1">
      <c r="A9" s="15">
        <v>3</v>
      </c>
      <c r="B9" s="18"/>
      <c r="C9" s="151" t="s">
        <v>132</v>
      </c>
      <c r="D9" s="152" t="s">
        <v>131</v>
      </c>
      <c r="E9" s="20"/>
      <c r="F9" s="20"/>
      <c r="G9" s="20"/>
      <c r="H9" s="20"/>
      <c r="I9" s="21" t="s">
        <v>207</v>
      </c>
      <c r="J9" s="68"/>
      <c r="K9" s="20"/>
      <c r="L9" s="20"/>
      <c r="M9" s="20"/>
      <c r="N9" s="20"/>
      <c r="O9" s="20"/>
      <c r="P9" s="20"/>
      <c r="Q9" s="20">
        <v>1</v>
      </c>
      <c r="R9" s="15">
        <f t="shared" si="0"/>
        <v>5</v>
      </c>
      <c r="S9" s="66">
        <v>0</v>
      </c>
      <c r="T9" s="25">
        <f>IF(SpielRoster!R9&gt;=Mannschaft!X9,"L+1",Mannschaft!X9-SpielRoster!R9)</f>
        <v>14</v>
      </c>
      <c r="U9" s="66">
        <v>20000</v>
      </c>
    </row>
    <row r="10" spans="1:21" ht="18" customHeight="1">
      <c r="A10" s="15">
        <v>4</v>
      </c>
      <c r="B10" s="18"/>
      <c r="C10" s="151" t="s">
        <v>133</v>
      </c>
      <c r="D10" s="152" t="s">
        <v>131</v>
      </c>
      <c r="E10" s="20"/>
      <c r="F10" s="20"/>
      <c r="G10" s="20"/>
      <c r="H10" s="20"/>
      <c r="I10" s="21"/>
      <c r="J10" s="68"/>
      <c r="K10" s="20"/>
      <c r="L10" s="20"/>
      <c r="M10" s="20"/>
      <c r="N10" s="20"/>
      <c r="O10" s="20"/>
      <c r="P10" s="20"/>
      <c r="Q10" s="20"/>
      <c r="R10" s="15">
        <f t="shared" si="0"/>
        <v>0</v>
      </c>
      <c r="S10" s="66">
        <v>0</v>
      </c>
      <c r="T10" s="25">
        <f>IF(SpielRoster!R10&gt;=Mannschaft!X10,"L+1",Mannschaft!X10-SpielRoster!R10)</f>
        <v>20</v>
      </c>
      <c r="U10" s="66"/>
    </row>
    <row r="11" spans="1:21" ht="18" customHeight="1">
      <c r="A11" s="15">
        <v>5</v>
      </c>
      <c r="B11" s="18"/>
      <c r="C11" s="151" t="s">
        <v>134</v>
      </c>
      <c r="D11" s="152" t="s">
        <v>131</v>
      </c>
      <c r="E11" s="20"/>
      <c r="F11" s="20"/>
      <c r="G11" s="20"/>
      <c r="H11" s="20"/>
      <c r="I11" s="21"/>
      <c r="J11" s="68"/>
      <c r="K11" s="20"/>
      <c r="L11" s="20"/>
      <c r="M11" s="20"/>
      <c r="N11" s="20"/>
      <c r="O11" s="20"/>
      <c r="P11" s="20">
        <v>1</v>
      </c>
      <c r="Q11" s="20"/>
      <c r="R11" s="15">
        <f t="shared" si="0"/>
        <v>2</v>
      </c>
      <c r="S11" s="66">
        <v>0</v>
      </c>
      <c r="T11" s="25">
        <f>IF(SpielRoster!R11&gt;=Mannschaft!X11,"L+1",Mannschaft!X11-SpielRoster!R11)</f>
        <v>4</v>
      </c>
      <c r="U11" s="66"/>
    </row>
    <row r="12" spans="1:21" ht="18" customHeight="1">
      <c r="A12" s="15">
        <v>6</v>
      </c>
      <c r="B12" s="18"/>
      <c r="C12" s="151" t="s">
        <v>136</v>
      </c>
      <c r="D12" s="152" t="s">
        <v>137</v>
      </c>
      <c r="E12" s="20"/>
      <c r="F12" s="20"/>
      <c r="G12" s="20"/>
      <c r="H12" s="20"/>
      <c r="I12" s="21"/>
      <c r="J12" s="68"/>
      <c r="K12" s="20"/>
      <c r="L12" s="20"/>
      <c r="M12" s="20"/>
      <c r="N12" s="20"/>
      <c r="O12" s="20"/>
      <c r="P12" s="20"/>
      <c r="Q12" s="20"/>
      <c r="R12" s="15">
        <f t="shared" si="0"/>
        <v>0</v>
      </c>
      <c r="S12" s="66">
        <v>0</v>
      </c>
      <c r="T12" s="25">
        <f>IF(SpielRoster!R12&gt;=Mannschaft!X12,"L+1",Mannschaft!X12-SpielRoster!R12)</f>
        <v>14</v>
      </c>
      <c r="U12" s="66"/>
    </row>
    <row r="13" spans="1:21" ht="18" customHeight="1">
      <c r="A13" s="15">
        <v>7</v>
      </c>
      <c r="B13" s="18"/>
      <c r="C13" s="151" t="s">
        <v>138</v>
      </c>
      <c r="D13" s="152" t="s">
        <v>137</v>
      </c>
      <c r="E13" s="20"/>
      <c r="F13" s="20"/>
      <c r="G13" s="20"/>
      <c r="H13" s="20"/>
      <c r="I13" s="21" t="s">
        <v>209</v>
      </c>
      <c r="J13" s="68"/>
      <c r="K13" s="20"/>
      <c r="L13" s="20"/>
      <c r="M13" s="20"/>
      <c r="N13" s="20">
        <v>2</v>
      </c>
      <c r="O13" s="20"/>
      <c r="P13" s="20"/>
      <c r="Q13" s="20"/>
      <c r="R13" s="15">
        <f t="shared" si="0"/>
        <v>6</v>
      </c>
      <c r="S13" s="66">
        <v>0</v>
      </c>
      <c r="T13" s="25">
        <f>IF(SpielRoster!R13&gt;=Mannschaft!X13,"L+1",Mannschaft!X13-SpielRoster!R13)</f>
        <v>16</v>
      </c>
      <c r="U13" s="66">
        <v>20000</v>
      </c>
    </row>
    <row r="14" spans="1:21" ht="18" customHeight="1">
      <c r="A14" s="15">
        <v>8</v>
      </c>
      <c r="B14" s="18"/>
      <c r="C14" s="151" t="s">
        <v>139</v>
      </c>
      <c r="D14" s="152" t="s">
        <v>140</v>
      </c>
      <c r="E14" s="20"/>
      <c r="F14" s="20"/>
      <c r="G14" s="20"/>
      <c r="H14" s="20"/>
      <c r="I14" s="21"/>
      <c r="J14" s="68"/>
      <c r="K14" s="20">
        <v>16</v>
      </c>
      <c r="L14" s="20"/>
      <c r="M14" s="20"/>
      <c r="N14" s="20"/>
      <c r="O14" s="20"/>
      <c r="P14" s="20"/>
      <c r="Q14" s="20"/>
      <c r="R14" s="15">
        <f t="shared" si="0"/>
        <v>0</v>
      </c>
      <c r="S14" s="66">
        <v>0</v>
      </c>
      <c r="T14" s="25">
        <f>IF(SpielRoster!R14&gt;=Mannschaft!X14,"L+1",Mannschaft!X14-SpielRoster!R14)</f>
        <v>12</v>
      </c>
      <c r="U14" s="66"/>
    </row>
    <row r="15" spans="1:21" ht="18" customHeight="1">
      <c r="A15" s="15">
        <v>9</v>
      </c>
      <c r="B15" s="18"/>
      <c r="C15" s="151" t="s">
        <v>141</v>
      </c>
      <c r="D15" s="152" t="s">
        <v>140</v>
      </c>
      <c r="E15" s="20"/>
      <c r="F15" s="20"/>
      <c r="G15" s="20"/>
      <c r="H15" s="20"/>
      <c r="I15" s="21"/>
      <c r="J15" s="68"/>
      <c r="K15" s="20"/>
      <c r="L15" s="20"/>
      <c r="M15" s="20"/>
      <c r="N15" s="20"/>
      <c r="O15" s="20"/>
      <c r="P15" s="20"/>
      <c r="Q15" s="20"/>
      <c r="R15" s="15">
        <f t="shared" si="0"/>
        <v>0</v>
      </c>
      <c r="S15" s="66">
        <v>0</v>
      </c>
      <c r="T15" s="25">
        <f>IF(SpielRoster!R15&gt;=Mannschaft!X15,"L+1",Mannschaft!X15-SpielRoster!R15)</f>
        <v>6</v>
      </c>
      <c r="U15" s="66"/>
    </row>
    <row r="16" spans="1:21" ht="18" customHeight="1">
      <c r="A16" s="15">
        <v>10</v>
      </c>
      <c r="B16" s="18"/>
      <c r="C16" s="151" t="s">
        <v>143</v>
      </c>
      <c r="D16" s="152" t="s">
        <v>140</v>
      </c>
      <c r="E16" s="20"/>
      <c r="F16" s="20"/>
      <c r="G16" s="20"/>
      <c r="H16" s="20"/>
      <c r="I16" s="21"/>
      <c r="J16" s="68"/>
      <c r="K16" s="20"/>
      <c r="L16" s="20"/>
      <c r="M16" s="20"/>
      <c r="N16" s="20"/>
      <c r="O16" s="20"/>
      <c r="P16" s="20"/>
      <c r="Q16" s="20"/>
      <c r="R16" s="15">
        <f t="shared" si="0"/>
        <v>0</v>
      </c>
      <c r="S16" s="66">
        <v>0</v>
      </c>
      <c r="T16" s="25">
        <f>IF(SpielRoster!R16&gt;=Mannschaft!X16,"L+1",Mannschaft!X16-SpielRoster!R16)</f>
        <v>19</v>
      </c>
      <c r="U16" s="66"/>
    </row>
    <row r="17" spans="1:21" ht="18" customHeight="1">
      <c r="A17" s="15">
        <v>11</v>
      </c>
      <c r="B17" s="18"/>
      <c r="C17" s="151" t="s">
        <v>144</v>
      </c>
      <c r="D17" s="152" t="s">
        <v>140</v>
      </c>
      <c r="E17" s="20"/>
      <c r="F17" s="20"/>
      <c r="G17" s="20"/>
      <c r="H17" s="20"/>
      <c r="I17" s="21"/>
      <c r="J17" s="68"/>
      <c r="K17" s="20"/>
      <c r="L17" s="20"/>
      <c r="M17" s="20"/>
      <c r="N17" s="20"/>
      <c r="O17" s="20"/>
      <c r="P17" s="20">
        <v>2</v>
      </c>
      <c r="Q17" s="20"/>
      <c r="R17" s="15">
        <f t="shared" si="0"/>
        <v>4</v>
      </c>
      <c r="S17" s="66">
        <v>0</v>
      </c>
      <c r="T17" s="25">
        <f>IF(SpielRoster!R17&gt;=Mannschaft!X17,"L+1",Mannschaft!X17-SpielRoster!R17)</f>
        <v>12</v>
      </c>
      <c r="U17" s="66"/>
    </row>
    <row r="18" spans="1:21" ht="18" customHeight="1">
      <c r="A18" s="15">
        <v>12</v>
      </c>
      <c r="B18" s="18" t="s">
        <v>214</v>
      </c>
      <c r="C18" s="151" t="s">
        <v>145</v>
      </c>
      <c r="D18" s="152" t="s">
        <v>140</v>
      </c>
      <c r="E18" s="20"/>
      <c r="F18" s="20"/>
      <c r="G18" s="20"/>
      <c r="H18" s="20"/>
      <c r="I18" s="21"/>
      <c r="J18" s="68"/>
      <c r="K18" s="20">
        <v>47</v>
      </c>
      <c r="L18" s="20"/>
      <c r="M18" s="20"/>
      <c r="N18" s="20"/>
      <c r="O18" s="20"/>
      <c r="P18" s="20"/>
      <c r="Q18" s="20"/>
      <c r="R18" s="15">
        <f t="shared" si="0"/>
        <v>0</v>
      </c>
      <c r="S18" s="66">
        <v>0</v>
      </c>
      <c r="T18" s="25">
        <f>IF(SpielRoster!R18&gt;=Mannschaft!X18,"L+1",Mannschaft!X18-SpielRoster!R18)</f>
        <v>10</v>
      </c>
      <c r="U18" s="66"/>
    </row>
    <row r="19" spans="1:21" ht="18" customHeight="1">
      <c r="A19" s="15">
        <v>13</v>
      </c>
      <c r="B19" s="18" t="s">
        <v>214</v>
      </c>
      <c r="C19" s="151" t="s">
        <v>177</v>
      </c>
      <c r="D19" s="152" t="s">
        <v>140</v>
      </c>
      <c r="E19" s="20"/>
      <c r="F19" s="20"/>
      <c r="G19" s="20">
        <v>-1</v>
      </c>
      <c r="H19" s="20"/>
      <c r="I19" s="21"/>
      <c r="J19" s="68"/>
      <c r="K19" s="20">
        <v>57</v>
      </c>
      <c r="L19" s="20"/>
      <c r="M19" s="20"/>
      <c r="N19" s="20"/>
      <c r="O19" s="20"/>
      <c r="P19" s="20"/>
      <c r="Q19" s="20"/>
      <c r="R19" s="15">
        <f t="shared" si="0"/>
        <v>0</v>
      </c>
      <c r="S19" s="66">
        <v>0</v>
      </c>
      <c r="T19" s="25">
        <f>IF(SpielRoster!R19&gt;=Mannschaft!X19,"L+1",Mannschaft!X19-SpielRoster!R19)</f>
        <v>6</v>
      </c>
      <c r="U19" s="66"/>
    </row>
    <row r="20" spans="1:21" ht="18" customHeight="1">
      <c r="A20" s="15">
        <v>14</v>
      </c>
      <c r="B20" s="18"/>
      <c r="C20" s="151" t="s">
        <v>147</v>
      </c>
      <c r="D20" s="152" t="s">
        <v>140</v>
      </c>
      <c r="E20" s="20"/>
      <c r="F20" s="20"/>
      <c r="G20" s="20"/>
      <c r="H20" s="20"/>
      <c r="I20" s="21"/>
      <c r="J20" s="68"/>
      <c r="K20" s="20"/>
      <c r="L20" s="20"/>
      <c r="M20" s="20"/>
      <c r="N20" s="20"/>
      <c r="O20" s="20"/>
      <c r="P20" s="20"/>
      <c r="Q20" s="20"/>
      <c r="R20" s="15">
        <f t="shared" si="0"/>
        <v>0</v>
      </c>
      <c r="S20" s="66">
        <v>0</v>
      </c>
      <c r="T20" s="25">
        <f>IF(SpielRoster!R20&gt;=Mannschaft!X20,"L+1",Mannschaft!X20-SpielRoster!R20)</f>
        <v>11</v>
      </c>
      <c r="U20" s="66"/>
    </row>
    <row r="21" spans="1:21" ht="18" customHeight="1">
      <c r="A21" s="15">
        <v>15</v>
      </c>
      <c r="B21" s="18"/>
      <c r="C21" s="151"/>
      <c r="D21" s="152"/>
      <c r="E21" s="20"/>
      <c r="F21" s="20"/>
      <c r="G21" s="20"/>
      <c r="H21" s="20"/>
      <c r="I21" s="21"/>
      <c r="J21" s="68"/>
      <c r="K21" s="20"/>
      <c r="L21" s="20"/>
      <c r="M21" s="20"/>
      <c r="N21" s="20"/>
      <c r="O21" s="20"/>
      <c r="P21" s="20"/>
      <c r="Q21" s="20"/>
      <c r="R21" s="15">
        <f t="shared" si="0"/>
        <v>0</v>
      </c>
      <c r="S21" s="66">
        <v>0</v>
      </c>
      <c r="T21" s="25">
        <f>IF(SpielRoster!R21&gt;=Mannschaft!X21,"L+1",Mannschaft!X21-SpielRoster!R21)</f>
        <v>6</v>
      </c>
      <c r="U21" s="66"/>
    </row>
    <row r="22" spans="1:21" ht="18" customHeight="1">
      <c r="A22" s="15">
        <v>16</v>
      </c>
      <c r="B22" s="18"/>
      <c r="C22" s="151" t="s">
        <v>148</v>
      </c>
      <c r="D22" s="152" t="s">
        <v>128</v>
      </c>
      <c r="E22" s="20"/>
      <c r="F22" s="20"/>
      <c r="G22" s="20"/>
      <c r="H22" s="20"/>
      <c r="I22" s="21"/>
      <c r="J22" s="68"/>
      <c r="K22" s="20"/>
      <c r="L22" s="20"/>
      <c r="M22" s="20"/>
      <c r="N22" s="29"/>
      <c r="O22" s="20"/>
      <c r="P22" s="20"/>
      <c r="Q22" s="20"/>
      <c r="R22" s="15">
        <f t="shared" si="0"/>
        <v>0</v>
      </c>
      <c r="S22" s="66">
        <v>0</v>
      </c>
      <c r="T22" s="25">
        <f>IF(SpielRoster!R22&gt;=Mannschaft!X22,"L+1",Mannschaft!X22-SpielRoster!R22)</f>
        <v>8</v>
      </c>
      <c r="U22" s="66"/>
    </row>
    <row r="23" spans="1:21" ht="18" customHeight="1">
      <c r="A23" s="69"/>
      <c r="B23" s="69"/>
      <c r="C23" s="70" t="s">
        <v>40</v>
      </c>
      <c r="D23" s="71">
        <v>39716</v>
      </c>
      <c r="E23" s="214" t="s">
        <v>23</v>
      </c>
      <c r="F23" s="201"/>
      <c r="G23" s="201"/>
      <c r="H23" s="184"/>
      <c r="I23" s="207" t="s">
        <v>126</v>
      </c>
      <c r="J23" s="208"/>
      <c r="K23" s="203" t="s">
        <v>16</v>
      </c>
      <c r="L23" s="204"/>
      <c r="M23" s="205"/>
      <c r="N23" s="206"/>
      <c r="O23" s="47"/>
      <c r="P23" s="215">
        <v>60000</v>
      </c>
      <c r="Q23" s="216"/>
      <c r="R23" s="73" t="s">
        <v>17</v>
      </c>
      <c r="S23" s="74">
        <f>SUM(S7:S22)</f>
        <v>0</v>
      </c>
      <c r="U23" s="62"/>
    </row>
    <row r="24" spans="1:21" ht="18" customHeight="1">
      <c r="A24" s="75"/>
      <c r="B24" s="75"/>
      <c r="C24" s="76" t="s">
        <v>41</v>
      </c>
      <c r="D24" s="77" t="s">
        <v>155</v>
      </c>
      <c r="E24" s="214" t="s">
        <v>24</v>
      </c>
      <c r="F24" s="201"/>
      <c r="G24" s="201"/>
      <c r="H24" s="184"/>
      <c r="I24" s="209" t="s">
        <v>150</v>
      </c>
      <c r="J24" s="208"/>
      <c r="K24" s="203" t="s">
        <v>18</v>
      </c>
      <c r="L24" s="204"/>
      <c r="M24" s="205"/>
      <c r="N24" s="206"/>
      <c r="O24" s="47"/>
      <c r="P24" s="216" t="s">
        <v>19</v>
      </c>
      <c r="Q24" s="216"/>
      <c r="R24" s="73" t="s">
        <v>17</v>
      </c>
      <c r="S24" s="72">
        <f>O24*10000</f>
        <v>0</v>
      </c>
      <c r="U24" s="62"/>
    </row>
    <row r="25" spans="1:21" ht="18" customHeight="1">
      <c r="A25" s="75"/>
      <c r="B25" s="75"/>
      <c r="C25" s="70" t="s">
        <v>42</v>
      </c>
      <c r="D25" s="78">
        <v>46000</v>
      </c>
      <c r="E25" s="223" t="s">
        <v>85</v>
      </c>
      <c r="F25" s="225"/>
      <c r="G25" s="201"/>
      <c r="H25" s="184"/>
      <c r="I25" s="226" t="s">
        <v>156</v>
      </c>
      <c r="J25" s="227"/>
      <c r="K25" s="203" t="s">
        <v>36</v>
      </c>
      <c r="L25" s="204"/>
      <c r="M25" s="205"/>
      <c r="N25" s="206"/>
      <c r="O25" s="47"/>
      <c r="P25" s="217"/>
      <c r="Q25" s="216"/>
      <c r="R25" s="218"/>
      <c r="S25" s="79"/>
      <c r="U25" s="62"/>
    </row>
    <row r="26" spans="1:21" ht="18" customHeight="1">
      <c r="A26" s="69"/>
      <c r="B26" s="69"/>
      <c r="C26" s="80" t="s">
        <v>43</v>
      </c>
      <c r="D26" s="81" t="s">
        <v>205</v>
      </c>
      <c r="E26" s="223" t="s">
        <v>63</v>
      </c>
      <c r="F26" s="224"/>
      <c r="G26" s="224"/>
      <c r="H26" s="225"/>
      <c r="I26" s="185">
        <v>0</v>
      </c>
      <c r="J26" s="184"/>
      <c r="K26" s="203" t="s">
        <v>20</v>
      </c>
      <c r="L26" s="204"/>
      <c r="M26" s="205"/>
      <c r="N26" s="206"/>
      <c r="O26" s="47"/>
      <c r="P26" s="216" t="s">
        <v>19</v>
      </c>
      <c r="Q26" s="216"/>
      <c r="R26" s="73" t="s">
        <v>17</v>
      </c>
      <c r="S26" s="72">
        <f>O26*10000</f>
        <v>0</v>
      </c>
      <c r="U26" s="62"/>
    </row>
    <row r="27" spans="1:21" ht="18" customHeight="1">
      <c r="A27" s="69"/>
      <c r="B27" s="69"/>
      <c r="C27" s="82" t="s">
        <v>87</v>
      </c>
      <c r="D27" s="66"/>
      <c r="E27" s="214" t="s">
        <v>119</v>
      </c>
      <c r="F27" s="201"/>
      <c r="G27" s="201"/>
      <c r="H27" s="184"/>
      <c r="I27" s="185"/>
      <c r="J27" s="213"/>
      <c r="K27" s="203" t="s">
        <v>35</v>
      </c>
      <c r="L27" s="204"/>
      <c r="M27" s="205"/>
      <c r="N27" s="206"/>
      <c r="O27" s="47"/>
      <c r="P27" s="216" t="s">
        <v>21</v>
      </c>
      <c r="Q27" s="216"/>
      <c r="R27" s="73" t="s">
        <v>17</v>
      </c>
      <c r="S27" s="72">
        <f>O27*50000</f>
        <v>0</v>
      </c>
      <c r="U27" s="62"/>
    </row>
    <row r="28" spans="1:21" ht="18" customHeight="1">
      <c r="A28" s="69"/>
      <c r="B28" s="69"/>
      <c r="C28" s="62"/>
      <c r="D28" s="69"/>
      <c r="E28" s="214" t="s">
        <v>27</v>
      </c>
      <c r="F28" s="201"/>
      <c r="G28" s="201"/>
      <c r="H28" s="184"/>
      <c r="I28" s="214" t="s">
        <v>151</v>
      </c>
      <c r="J28" s="184"/>
      <c r="K28" s="203" t="s">
        <v>34</v>
      </c>
      <c r="L28" s="204"/>
      <c r="M28" s="205"/>
      <c r="N28" s="206"/>
      <c r="O28" s="47"/>
      <c r="P28" s="216" t="s">
        <v>21</v>
      </c>
      <c r="Q28" s="216"/>
      <c r="R28" s="73" t="s">
        <v>17</v>
      </c>
      <c r="S28" s="72">
        <f>O28*50000</f>
        <v>0</v>
      </c>
      <c r="U28" s="62"/>
    </row>
    <row r="29" spans="1:21" ht="21.75" customHeight="1" hidden="1">
      <c r="A29" s="63"/>
      <c r="B29" s="63"/>
      <c r="C29" s="62"/>
      <c r="D29" s="63"/>
      <c r="E29" s="63"/>
      <c r="F29" s="63"/>
      <c r="G29" s="63"/>
      <c r="H29" s="63"/>
      <c r="I29" s="62"/>
      <c r="J29" s="63"/>
      <c r="K29" s="220" t="s">
        <v>22</v>
      </c>
      <c r="L29" s="220"/>
      <c r="M29" s="221"/>
      <c r="N29" s="221"/>
      <c r="O29" s="221"/>
      <c r="P29" s="221"/>
      <c r="Q29" s="221"/>
      <c r="R29" s="215">
        <f>SUM(S7:S28)</f>
        <v>0</v>
      </c>
      <c r="S29" s="216"/>
      <c r="U29" s="62"/>
    </row>
    <row r="30" spans="1:21" ht="18" customHeight="1">
      <c r="A30" s="63"/>
      <c r="B30" s="63"/>
      <c r="C30" s="62"/>
      <c r="D30" s="70" t="s">
        <v>44</v>
      </c>
      <c r="E30" s="80">
        <v>2</v>
      </c>
      <c r="F30" s="80" t="s">
        <v>33</v>
      </c>
      <c r="G30" s="80">
        <v>3</v>
      </c>
      <c r="H30" s="63"/>
      <c r="I30" s="219" t="s">
        <v>206</v>
      </c>
      <c r="J30" s="208"/>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6"/>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6"/>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W102"/>
  <sheetViews>
    <sheetView workbookViewId="0" topLeftCell="A1">
      <selection activeCell="I23" sqref="I23:J2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customWidth="1"/>
    <col min="24"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3" ht="18" customHeight="1" thickBot="1">
      <c r="A5" s="14"/>
      <c r="B5" s="14"/>
      <c r="C5" s="10"/>
      <c r="D5" s="15" t="s">
        <v>70</v>
      </c>
      <c r="E5" s="16">
        <v>1</v>
      </c>
      <c r="F5" s="9"/>
      <c r="G5" s="9"/>
      <c r="H5" s="9"/>
      <c r="I5" s="10"/>
      <c r="J5" s="17">
        <f aca="true" t="shared" si="0" ref="J5:V5">SUM(J7,J8,J9,J10,J11,J12,J13,J14,J15,J16,J17,J18,J19,J20,J21,J22)</f>
        <v>0</v>
      </c>
      <c r="K5" s="17">
        <f t="shared" si="0"/>
        <v>2</v>
      </c>
      <c r="L5" s="17">
        <f t="shared" si="0"/>
        <v>0</v>
      </c>
      <c r="M5" s="17">
        <f t="shared" si="0"/>
        <v>3</v>
      </c>
      <c r="N5" s="17">
        <f t="shared" si="0"/>
        <v>2</v>
      </c>
      <c r="O5" s="17">
        <f t="shared" si="0"/>
        <v>0</v>
      </c>
      <c r="P5" s="17">
        <f t="shared" si="0"/>
        <v>3</v>
      </c>
      <c r="Q5" s="17">
        <f t="shared" si="0"/>
        <v>1</v>
      </c>
      <c r="R5" s="17">
        <f t="shared" si="0"/>
        <v>20</v>
      </c>
      <c r="S5" s="9"/>
      <c r="T5" s="17">
        <f t="shared" si="0"/>
        <v>3</v>
      </c>
      <c r="U5" s="17">
        <f t="shared" si="0"/>
        <v>0</v>
      </c>
      <c r="V5" s="17">
        <f t="shared" si="0"/>
        <v>15</v>
      </c>
      <c r="W5" s="17"/>
    </row>
    <row r="6" spans="1:23"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115</v>
      </c>
    </row>
    <row r="7" spans="1:23" ht="18" customHeight="1">
      <c r="A7" s="15">
        <v>1</v>
      </c>
      <c r="B7" s="94"/>
      <c r="C7" s="151"/>
      <c r="D7" s="152"/>
      <c r="E7" s="20"/>
      <c r="F7" s="20"/>
      <c r="G7" s="20"/>
      <c r="H7" s="20"/>
      <c r="I7" s="27"/>
      <c r="J7" s="22"/>
      <c r="K7" s="20">
        <v>0</v>
      </c>
      <c r="L7" s="20">
        <v>0</v>
      </c>
      <c r="M7" s="20">
        <v>3</v>
      </c>
      <c r="N7" s="20"/>
      <c r="O7" s="20"/>
      <c r="P7" s="20"/>
      <c r="Q7" s="20"/>
      <c r="R7" s="15">
        <f aca="true" t="shared" si="1" ref="R7:R22">(M7*1)+(N7*3)+(O7*2)+(P7*2)+(Q7*5)</f>
        <v>3</v>
      </c>
      <c r="S7" s="23">
        <v>0</v>
      </c>
      <c r="T7" s="15"/>
      <c r="U7" s="15"/>
      <c r="V7" s="15">
        <v>1</v>
      </c>
      <c r="W7" s="15"/>
    </row>
    <row r="8" spans="1:23" ht="18" customHeight="1">
      <c r="A8" s="15">
        <v>2</v>
      </c>
      <c r="B8" s="94"/>
      <c r="C8" s="151"/>
      <c r="D8" s="152"/>
      <c r="E8" s="20"/>
      <c r="F8" s="20"/>
      <c r="G8" s="20"/>
      <c r="H8" s="20"/>
      <c r="I8" s="27"/>
      <c r="J8" s="22"/>
      <c r="K8" s="20">
        <v>0</v>
      </c>
      <c r="L8" s="20">
        <v>0</v>
      </c>
      <c r="M8" s="20"/>
      <c r="N8" s="20"/>
      <c r="O8" s="20"/>
      <c r="P8" s="20"/>
      <c r="Q8" s="20"/>
      <c r="R8" s="15">
        <f t="shared" si="1"/>
        <v>0</v>
      </c>
      <c r="S8" s="23">
        <v>0</v>
      </c>
      <c r="T8" s="15"/>
      <c r="U8" s="15"/>
      <c r="V8" s="15">
        <v>1</v>
      </c>
      <c r="W8" s="15"/>
    </row>
    <row r="9" spans="1:23" ht="18" customHeight="1">
      <c r="A9" s="15">
        <v>3</v>
      </c>
      <c r="B9" s="94"/>
      <c r="C9" s="151"/>
      <c r="D9" s="152"/>
      <c r="E9" s="20"/>
      <c r="F9" s="20"/>
      <c r="G9" s="20"/>
      <c r="H9" s="20"/>
      <c r="I9" s="27" t="s">
        <v>211</v>
      </c>
      <c r="J9" s="22"/>
      <c r="K9" s="20">
        <v>0</v>
      </c>
      <c r="L9" s="20">
        <v>0</v>
      </c>
      <c r="M9" s="20"/>
      <c r="N9" s="20"/>
      <c r="O9" s="20"/>
      <c r="P9" s="20"/>
      <c r="Q9" s="20">
        <v>1</v>
      </c>
      <c r="R9" s="15">
        <f t="shared" si="1"/>
        <v>5</v>
      </c>
      <c r="S9" s="23">
        <v>0</v>
      </c>
      <c r="T9" s="15"/>
      <c r="U9" s="15"/>
      <c r="V9" s="15">
        <v>1</v>
      </c>
      <c r="W9" s="15"/>
    </row>
    <row r="10" spans="1:23" ht="18" customHeight="1">
      <c r="A10" s="15">
        <v>4</v>
      </c>
      <c r="B10" s="94"/>
      <c r="C10" s="151"/>
      <c r="D10" s="152"/>
      <c r="E10" s="20"/>
      <c r="F10" s="20"/>
      <c r="G10" s="20"/>
      <c r="H10" s="20"/>
      <c r="I10" s="27"/>
      <c r="J10" s="22"/>
      <c r="K10" s="20">
        <v>0</v>
      </c>
      <c r="L10" s="20">
        <v>0</v>
      </c>
      <c r="M10" s="20"/>
      <c r="N10" s="20"/>
      <c r="O10" s="20"/>
      <c r="P10" s="20"/>
      <c r="Q10" s="20"/>
      <c r="R10" s="15">
        <f t="shared" si="1"/>
        <v>0</v>
      </c>
      <c r="S10" s="23">
        <v>0</v>
      </c>
      <c r="T10" s="15"/>
      <c r="U10" s="15"/>
      <c r="V10" s="15">
        <v>1</v>
      </c>
      <c r="W10" s="15"/>
    </row>
    <row r="11" spans="1:23" ht="18" customHeight="1">
      <c r="A11" s="15">
        <v>5</v>
      </c>
      <c r="B11" s="94"/>
      <c r="C11" s="151"/>
      <c r="D11" s="152"/>
      <c r="E11" s="20"/>
      <c r="F11" s="20"/>
      <c r="G11" s="20"/>
      <c r="H11" s="20"/>
      <c r="I11" s="27"/>
      <c r="J11" s="22"/>
      <c r="K11" s="20">
        <v>0</v>
      </c>
      <c r="L11" s="20">
        <v>0</v>
      </c>
      <c r="M11" s="20"/>
      <c r="N11" s="20"/>
      <c r="O11" s="20"/>
      <c r="P11" s="20">
        <v>1</v>
      </c>
      <c r="Q11" s="20"/>
      <c r="R11" s="15">
        <f t="shared" si="1"/>
        <v>2</v>
      </c>
      <c r="S11" s="23">
        <v>0</v>
      </c>
      <c r="T11" s="15"/>
      <c r="U11" s="15"/>
      <c r="V11" s="15">
        <v>1</v>
      </c>
      <c r="W11" s="15"/>
    </row>
    <row r="12" spans="1:23" ht="18" customHeight="1">
      <c r="A12" s="15">
        <v>6</v>
      </c>
      <c r="B12" s="94"/>
      <c r="C12" s="151"/>
      <c r="D12" s="152"/>
      <c r="E12" s="20"/>
      <c r="F12" s="20"/>
      <c r="G12" s="20"/>
      <c r="H12" s="20"/>
      <c r="I12" s="27"/>
      <c r="J12" s="22"/>
      <c r="K12" s="20">
        <v>0</v>
      </c>
      <c r="L12" s="20">
        <v>0</v>
      </c>
      <c r="M12" s="20"/>
      <c r="N12" s="20"/>
      <c r="O12" s="20"/>
      <c r="P12" s="20"/>
      <c r="Q12" s="20"/>
      <c r="R12" s="15">
        <f t="shared" si="1"/>
        <v>0</v>
      </c>
      <c r="S12" s="23">
        <v>0</v>
      </c>
      <c r="T12" s="15"/>
      <c r="U12" s="15"/>
      <c r="V12" s="15">
        <v>1</v>
      </c>
      <c r="W12" s="15"/>
    </row>
    <row r="13" spans="1:23" ht="18" customHeight="1">
      <c r="A13" s="15">
        <v>7</v>
      </c>
      <c r="B13" s="94"/>
      <c r="C13" s="151"/>
      <c r="D13" s="152"/>
      <c r="E13" s="20"/>
      <c r="F13" s="20"/>
      <c r="G13" s="20"/>
      <c r="H13" s="20"/>
      <c r="I13" s="27" t="s">
        <v>213</v>
      </c>
      <c r="J13" s="22"/>
      <c r="K13" s="20">
        <v>0</v>
      </c>
      <c r="L13" s="20">
        <v>0</v>
      </c>
      <c r="M13" s="20"/>
      <c r="N13" s="20">
        <v>2</v>
      </c>
      <c r="O13" s="20"/>
      <c r="P13" s="20"/>
      <c r="Q13" s="20"/>
      <c r="R13" s="15">
        <f t="shared" si="1"/>
        <v>6</v>
      </c>
      <c r="S13" s="23">
        <v>0</v>
      </c>
      <c r="T13" s="15"/>
      <c r="U13" s="15"/>
      <c r="V13" s="15">
        <v>1</v>
      </c>
      <c r="W13" s="15"/>
    </row>
    <row r="14" spans="1:23" ht="18" customHeight="1">
      <c r="A14" s="15">
        <v>8</v>
      </c>
      <c r="B14" s="94"/>
      <c r="C14" s="151"/>
      <c r="D14" s="152"/>
      <c r="E14" s="20"/>
      <c r="F14" s="20"/>
      <c r="G14" s="20"/>
      <c r="H14" s="20"/>
      <c r="I14" s="27"/>
      <c r="J14" s="22"/>
      <c r="K14" s="20">
        <v>0</v>
      </c>
      <c r="L14" s="20">
        <v>0</v>
      </c>
      <c r="M14" s="20"/>
      <c r="N14" s="20"/>
      <c r="O14" s="20"/>
      <c r="P14" s="20"/>
      <c r="Q14" s="20"/>
      <c r="R14" s="15">
        <f t="shared" si="1"/>
        <v>0</v>
      </c>
      <c r="S14" s="23">
        <v>0</v>
      </c>
      <c r="T14" s="15">
        <v>1</v>
      </c>
      <c r="U14" s="15"/>
      <c r="V14" s="15">
        <v>1</v>
      </c>
      <c r="W14" s="15"/>
    </row>
    <row r="15" spans="1:23" ht="18" customHeight="1">
      <c r="A15" s="15">
        <v>9</v>
      </c>
      <c r="B15" s="94"/>
      <c r="C15" s="151"/>
      <c r="D15" s="152"/>
      <c r="E15" s="20"/>
      <c r="F15" s="20"/>
      <c r="G15" s="20"/>
      <c r="H15" s="20"/>
      <c r="I15" s="27"/>
      <c r="J15" s="22"/>
      <c r="K15" s="20">
        <v>0</v>
      </c>
      <c r="L15" s="20">
        <v>0</v>
      </c>
      <c r="M15" s="20"/>
      <c r="N15" s="20"/>
      <c r="O15" s="20"/>
      <c r="P15" s="20"/>
      <c r="Q15" s="20"/>
      <c r="R15" s="15">
        <f t="shared" si="1"/>
        <v>0</v>
      </c>
      <c r="S15" s="23">
        <v>0</v>
      </c>
      <c r="T15" s="15"/>
      <c r="U15" s="15"/>
      <c r="V15" s="15">
        <v>1</v>
      </c>
      <c r="W15" s="15"/>
    </row>
    <row r="16" spans="1:23" ht="18" customHeight="1">
      <c r="A16" s="15">
        <v>10</v>
      </c>
      <c r="B16" s="94"/>
      <c r="C16" s="151"/>
      <c r="D16" s="152"/>
      <c r="E16" s="20"/>
      <c r="F16" s="20"/>
      <c r="G16" s="20"/>
      <c r="H16" s="20"/>
      <c r="I16" s="27"/>
      <c r="J16" s="22"/>
      <c r="K16" s="20">
        <v>0</v>
      </c>
      <c r="L16" s="20">
        <v>0</v>
      </c>
      <c r="M16" s="20"/>
      <c r="N16" s="20"/>
      <c r="O16" s="20"/>
      <c r="P16" s="20"/>
      <c r="Q16" s="20"/>
      <c r="R16" s="15">
        <f t="shared" si="1"/>
        <v>0</v>
      </c>
      <c r="S16" s="23">
        <v>0</v>
      </c>
      <c r="T16" s="15"/>
      <c r="U16" s="15"/>
      <c r="V16" s="15">
        <v>1</v>
      </c>
      <c r="W16" s="15"/>
    </row>
    <row r="17" spans="1:23" ht="18" customHeight="1">
      <c r="A17" s="15">
        <v>11</v>
      </c>
      <c r="B17" s="94"/>
      <c r="C17" s="151"/>
      <c r="D17" s="152"/>
      <c r="E17" s="20"/>
      <c r="F17" s="20"/>
      <c r="G17" s="20"/>
      <c r="H17" s="20"/>
      <c r="I17" s="27"/>
      <c r="J17" s="22"/>
      <c r="K17" s="20">
        <v>0</v>
      </c>
      <c r="L17" s="20">
        <v>0</v>
      </c>
      <c r="M17" s="20"/>
      <c r="N17" s="20"/>
      <c r="O17" s="20"/>
      <c r="P17" s="20">
        <v>2</v>
      </c>
      <c r="Q17" s="20"/>
      <c r="R17" s="15">
        <f t="shared" si="1"/>
        <v>4</v>
      </c>
      <c r="S17" s="23">
        <v>0</v>
      </c>
      <c r="T17" s="15"/>
      <c r="U17" s="15"/>
      <c r="V17" s="15">
        <v>1</v>
      </c>
      <c r="W17" s="15"/>
    </row>
    <row r="18" spans="1:23" ht="18" customHeight="1">
      <c r="A18" s="15">
        <v>12</v>
      </c>
      <c r="B18" s="94"/>
      <c r="C18" s="19"/>
      <c r="D18" s="20"/>
      <c r="E18" s="20"/>
      <c r="F18" s="20"/>
      <c r="G18" s="20"/>
      <c r="H18" s="20"/>
      <c r="I18" s="27"/>
      <c r="J18" s="22"/>
      <c r="K18" s="20">
        <v>1</v>
      </c>
      <c r="L18" s="20">
        <v>0</v>
      </c>
      <c r="M18" s="20"/>
      <c r="N18" s="20"/>
      <c r="O18" s="20"/>
      <c r="P18" s="20"/>
      <c r="Q18" s="20"/>
      <c r="R18" s="15">
        <f t="shared" si="1"/>
        <v>0</v>
      </c>
      <c r="S18" s="23">
        <v>0</v>
      </c>
      <c r="T18" s="15">
        <v>1</v>
      </c>
      <c r="U18" s="15"/>
      <c r="V18" s="15">
        <v>1</v>
      </c>
      <c r="W18" s="15"/>
    </row>
    <row r="19" spans="1:23" ht="18" customHeight="1">
      <c r="A19" s="15">
        <v>13</v>
      </c>
      <c r="B19" s="94"/>
      <c r="C19" s="19"/>
      <c r="D19" s="20"/>
      <c r="E19" s="20"/>
      <c r="F19" s="20"/>
      <c r="G19" s="20">
        <v>-1</v>
      </c>
      <c r="H19" s="20"/>
      <c r="I19" s="27"/>
      <c r="J19" s="22"/>
      <c r="K19" s="20">
        <v>1</v>
      </c>
      <c r="L19" s="20">
        <v>0</v>
      </c>
      <c r="M19" s="20"/>
      <c r="N19" s="20"/>
      <c r="O19" s="20"/>
      <c r="P19" s="20"/>
      <c r="Q19" s="20"/>
      <c r="R19" s="15">
        <f t="shared" si="1"/>
        <v>0</v>
      </c>
      <c r="S19" s="23">
        <v>0</v>
      </c>
      <c r="T19" s="15">
        <v>1</v>
      </c>
      <c r="U19" s="15"/>
      <c r="V19" s="15">
        <v>1</v>
      </c>
      <c r="W19" s="15"/>
    </row>
    <row r="20" spans="1:23"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v>1</v>
      </c>
      <c r="W20" s="15"/>
    </row>
    <row r="21" spans="1:23"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row>
    <row r="22" spans="1:23"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v>1</v>
      </c>
      <c r="W22" s="15"/>
    </row>
    <row r="23" spans="1:19" ht="18" customHeight="1">
      <c r="A23" s="95"/>
      <c r="B23" s="31"/>
      <c r="C23" s="32">
        <f>COUNTA(C7:C22)</f>
        <v>0</v>
      </c>
      <c r="D23" s="33"/>
      <c r="E23" s="210" t="s">
        <v>23</v>
      </c>
      <c r="F23" s="205"/>
      <c r="G23" s="205"/>
      <c r="H23" s="206"/>
      <c r="I23" s="207" t="s">
        <v>126</v>
      </c>
      <c r="J23" s="208"/>
      <c r="K23" s="203" t="s">
        <v>16</v>
      </c>
      <c r="L23" s="204"/>
      <c r="M23" s="205"/>
      <c r="N23" s="206"/>
      <c r="O23" s="34"/>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c r="P24" s="202" t="s">
        <v>19</v>
      </c>
      <c r="Q24" s="201"/>
      <c r="R24" s="40" t="s">
        <v>17</v>
      </c>
      <c r="S24" s="41">
        <f>O24*10000</f>
        <v>0</v>
      </c>
    </row>
    <row r="25" spans="1:19" ht="18" customHeight="1">
      <c r="A25" s="96"/>
      <c r="B25" s="38"/>
      <c r="C25" s="42"/>
      <c r="D25" s="43"/>
      <c r="E25" s="210" t="s">
        <v>25</v>
      </c>
      <c r="F25" s="205"/>
      <c r="G25" s="205"/>
      <c r="H25" s="206"/>
      <c r="I25" s="183">
        <v>0</v>
      </c>
      <c r="J25" s="184"/>
      <c r="K25" s="203" t="s">
        <v>36</v>
      </c>
      <c r="L25" s="204"/>
      <c r="M25" s="205"/>
      <c r="N25" s="206"/>
      <c r="O25" s="34"/>
      <c r="P25" s="202" t="s">
        <v>19</v>
      </c>
      <c r="Q25" s="201"/>
      <c r="R25" s="40" t="s">
        <v>17</v>
      </c>
      <c r="S25" s="41">
        <f>O25*10000</f>
        <v>0</v>
      </c>
    </row>
    <row r="26" spans="1:19" ht="18" customHeight="1">
      <c r="A26" s="97"/>
      <c r="B26" s="30"/>
      <c r="C26" s="44"/>
      <c r="D26" s="45"/>
      <c r="E26" s="210" t="s">
        <v>63</v>
      </c>
      <c r="F26" s="205"/>
      <c r="G26" s="205"/>
      <c r="H26" s="206"/>
      <c r="I26" s="185">
        <v>0</v>
      </c>
      <c r="J26" s="184"/>
      <c r="K26" s="203" t="s">
        <v>20</v>
      </c>
      <c r="L26" s="204"/>
      <c r="M26" s="205"/>
      <c r="N26" s="206"/>
      <c r="O26" s="34"/>
      <c r="P26" s="202" t="s">
        <v>19</v>
      </c>
      <c r="Q26" s="201"/>
      <c r="R26" s="40" t="s">
        <v>17</v>
      </c>
      <c r="S26" s="41">
        <f>O26*10000</f>
        <v>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2</v>
      </c>
      <c r="Q34" s="57">
        <v>3</v>
      </c>
      <c r="R34" s="61">
        <f>(M34*3)+(N34)</f>
        <v>0</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I37:J37"/>
    <mergeCell ref="I33:J33"/>
    <mergeCell ref="I35:J35"/>
    <mergeCell ref="E23:H23"/>
    <mergeCell ref="E24:H24"/>
    <mergeCell ref="E26:H26"/>
    <mergeCell ref="I26:J26"/>
    <mergeCell ref="E27:H27"/>
    <mergeCell ref="E25:H25"/>
    <mergeCell ref="E28:H28"/>
    <mergeCell ref="I28:J28"/>
    <mergeCell ref="K23:N23"/>
    <mergeCell ref="I23:J23"/>
    <mergeCell ref="I24:J24"/>
    <mergeCell ref="I25:J25"/>
    <mergeCell ref="K25:N25"/>
    <mergeCell ref="K24:N24"/>
    <mergeCell ref="K26:N26"/>
    <mergeCell ref="K27:N27"/>
    <mergeCell ref="R29:S29"/>
    <mergeCell ref="K29:Q29"/>
    <mergeCell ref="K28:N28"/>
    <mergeCell ref="P27:Q27"/>
    <mergeCell ref="P28:Q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J29" sqref="J29"/>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62"/>
      <c r="C1" s="161"/>
      <c r="D1" s="161"/>
      <c r="E1" s="164"/>
      <c r="F1" s="164"/>
      <c r="G1" s="164"/>
      <c r="H1" s="161"/>
      <c r="I1" s="161"/>
      <c r="J1" s="165"/>
      <c r="K1" s="161"/>
      <c r="L1" s="161"/>
      <c r="M1" s="162"/>
    </row>
    <row r="2" spans="1:13" s="13" customFormat="1" ht="18" customHeight="1">
      <c r="A2" s="12"/>
      <c r="B2" s="162"/>
      <c r="C2" s="161"/>
      <c r="D2" s="161"/>
      <c r="E2" s="164"/>
      <c r="F2" s="164"/>
      <c r="G2" s="164"/>
      <c r="H2" s="161"/>
      <c r="I2" s="161"/>
      <c r="J2" s="165"/>
      <c r="K2" s="161"/>
      <c r="L2" s="161"/>
      <c r="M2" s="162"/>
    </row>
    <row r="3" spans="1:13" s="13" customFormat="1" ht="18" customHeight="1">
      <c r="A3" s="12"/>
      <c r="B3" s="162"/>
      <c r="C3" s="161"/>
      <c r="D3" s="161"/>
      <c r="E3" s="164"/>
      <c r="F3" s="164"/>
      <c r="G3" s="164"/>
      <c r="H3" s="161"/>
      <c r="I3" s="161"/>
      <c r="J3" s="165"/>
      <c r="K3" s="161"/>
      <c r="L3" s="161"/>
      <c r="M3" s="162"/>
    </row>
    <row r="4" spans="1:13" s="13" customFormat="1" ht="18" customHeight="1">
      <c r="A4" s="12"/>
      <c r="B4" s="162"/>
      <c r="C4" s="161"/>
      <c r="D4" s="161"/>
      <c r="E4" s="164"/>
      <c r="F4" s="164"/>
      <c r="G4" s="164"/>
      <c r="H4" s="161"/>
      <c r="I4" s="161"/>
      <c r="J4" s="165"/>
      <c r="K4" s="161"/>
      <c r="L4" s="161"/>
      <c r="M4" s="162"/>
    </row>
    <row r="5" spans="1:13" s="13" customFormat="1" ht="22.5" customHeight="1">
      <c r="A5" s="120"/>
      <c r="B5" s="166">
        <f>COUNTA(B7:B47)</f>
        <v>23</v>
      </c>
      <c r="C5" s="167"/>
      <c r="D5" s="167"/>
      <c r="E5" s="168">
        <f>SUM(E7:E47)</f>
        <v>48</v>
      </c>
      <c r="F5" s="169"/>
      <c r="G5" s="168">
        <f>SUM(G7:G47)</f>
        <v>35</v>
      </c>
      <c r="H5" s="168">
        <f>SUM(H7:H47)</f>
        <v>46</v>
      </c>
      <c r="I5" s="168">
        <f>SUM(I7:I47)</f>
        <v>21</v>
      </c>
      <c r="J5" s="168">
        <f>SUM(J7:J47)</f>
        <v>970000</v>
      </c>
      <c r="K5" s="168">
        <f>SUM(K7:K47)</f>
        <v>840000</v>
      </c>
      <c r="L5" s="166"/>
      <c r="M5" s="162"/>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38362</v>
      </c>
      <c r="B7" s="129" t="s">
        <v>172</v>
      </c>
      <c r="C7" s="39">
        <v>100</v>
      </c>
      <c r="D7" s="39">
        <v>105</v>
      </c>
      <c r="E7" s="133">
        <v>2</v>
      </c>
      <c r="F7" s="130"/>
      <c r="G7" s="134">
        <v>2</v>
      </c>
      <c r="H7" s="34">
        <v>3</v>
      </c>
      <c r="I7" s="47">
        <v>0</v>
      </c>
      <c r="J7" s="131">
        <v>36000</v>
      </c>
      <c r="K7" s="23">
        <v>20000</v>
      </c>
      <c r="L7" s="23" t="s">
        <v>155</v>
      </c>
      <c r="M7" s="19" t="s">
        <v>183</v>
      </c>
    </row>
    <row r="8" spans="1:13" s="13" customFormat="1" ht="18.75" customHeight="1">
      <c r="A8" s="128">
        <v>38372</v>
      </c>
      <c r="B8" s="129" t="s">
        <v>160</v>
      </c>
      <c r="C8" s="39">
        <v>105</v>
      </c>
      <c r="D8" s="39">
        <v>100</v>
      </c>
      <c r="E8" s="133">
        <v>2</v>
      </c>
      <c r="F8" s="130"/>
      <c r="G8" s="134">
        <v>1</v>
      </c>
      <c r="H8" s="34">
        <v>2</v>
      </c>
      <c r="I8" s="47">
        <v>1</v>
      </c>
      <c r="J8" s="131">
        <v>37000</v>
      </c>
      <c r="K8" s="23">
        <v>80000</v>
      </c>
      <c r="L8" s="23" t="s">
        <v>155</v>
      </c>
      <c r="M8" s="19" t="s">
        <v>184</v>
      </c>
    </row>
    <row r="9" spans="1:13" s="13" customFormat="1" ht="18.75" customHeight="1">
      <c r="A9" s="128">
        <v>38398</v>
      </c>
      <c r="B9" s="129" t="s">
        <v>185</v>
      </c>
      <c r="C9" s="39">
        <v>112</v>
      </c>
      <c r="D9" s="39">
        <v>125</v>
      </c>
      <c r="E9" s="133">
        <v>4</v>
      </c>
      <c r="F9" s="130"/>
      <c r="G9" s="134">
        <v>0</v>
      </c>
      <c r="H9" s="34">
        <v>1</v>
      </c>
      <c r="I9" s="47">
        <v>0</v>
      </c>
      <c r="J9" s="131">
        <v>43000</v>
      </c>
      <c r="K9" s="23">
        <v>40000</v>
      </c>
      <c r="L9" s="23" t="s">
        <v>155</v>
      </c>
      <c r="M9" s="19" t="s">
        <v>186</v>
      </c>
    </row>
    <row r="10" spans="1:13" s="13" customFormat="1" ht="18.75" customHeight="1">
      <c r="A10" s="128">
        <v>38423</v>
      </c>
      <c r="B10" s="19" t="s">
        <v>187</v>
      </c>
      <c r="C10" s="47">
        <v>120</v>
      </c>
      <c r="D10" s="47">
        <v>100</v>
      </c>
      <c r="E10" s="130">
        <v>3</v>
      </c>
      <c r="F10" s="130"/>
      <c r="G10" s="130">
        <v>1</v>
      </c>
      <c r="H10" s="47">
        <v>2</v>
      </c>
      <c r="I10" s="47">
        <v>1</v>
      </c>
      <c r="J10" s="131">
        <v>65000</v>
      </c>
      <c r="K10" s="23">
        <v>90000</v>
      </c>
      <c r="L10" s="23" t="s">
        <v>155</v>
      </c>
      <c r="M10" s="19" t="s">
        <v>188</v>
      </c>
    </row>
    <row r="11" spans="1:13" s="13" customFormat="1" ht="18.75" customHeight="1">
      <c r="A11" s="128">
        <v>38446</v>
      </c>
      <c r="B11" s="129" t="s">
        <v>189</v>
      </c>
      <c r="C11" s="39">
        <v>124</v>
      </c>
      <c r="D11" s="39">
        <v>110</v>
      </c>
      <c r="E11" s="133">
        <v>2</v>
      </c>
      <c r="F11" s="130"/>
      <c r="G11" s="134">
        <v>1</v>
      </c>
      <c r="H11" s="34">
        <v>2</v>
      </c>
      <c r="I11" s="47">
        <v>0</v>
      </c>
      <c r="J11" s="131">
        <v>48000</v>
      </c>
      <c r="K11" s="23">
        <v>60000</v>
      </c>
      <c r="L11" s="23" t="s">
        <v>155</v>
      </c>
      <c r="M11" s="19"/>
    </row>
    <row r="12" spans="1:13" s="13" customFormat="1" ht="18.75" customHeight="1">
      <c r="A12" s="128">
        <v>38482</v>
      </c>
      <c r="B12" s="129" t="s">
        <v>190</v>
      </c>
      <c r="C12" s="39">
        <v>134</v>
      </c>
      <c r="D12" s="39">
        <v>110</v>
      </c>
      <c r="E12" s="133">
        <v>3</v>
      </c>
      <c r="F12" s="130"/>
      <c r="G12" s="134">
        <v>1</v>
      </c>
      <c r="H12" s="34">
        <v>0</v>
      </c>
      <c r="I12" s="47">
        <v>0</v>
      </c>
      <c r="J12" s="131">
        <v>42000</v>
      </c>
      <c r="K12" s="23">
        <v>50000</v>
      </c>
      <c r="L12" s="23" t="s">
        <v>155</v>
      </c>
      <c r="M12" s="19"/>
    </row>
    <row r="13" spans="1:13" s="13" customFormat="1" ht="18.75" customHeight="1">
      <c r="A13" s="128">
        <v>38492</v>
      </c>
      <c r="B13" s="129" t="s">
        <v>172</v>
      </c>
      <c r="C13" s="39">
        <v>144</v>
      </c>
      <c r="D13" s="39">
        <v>150</v>
      </c>
      <c r="E13" s="133">
        <v>2</v>
      </c>
      <c r="F13" s="130"/>
      <c r="G13" s="134">
        <v>1</v>
      </c>
      <c r="H13" s="34">
        <v>0</v>
      </c>
      <c r="I13" s="47">
        <v>1</v>
      </c>
      <c r="J13" s="131">
        <v>46000</v>
      </c>
      <c r="K13" s="23">
        <v>30000</v>
      </c>
      <c r="L13" s="23" t="s">
        <v>155</v>
      </c>
      <c r="M13" s="19"/>
    </row>
    <row r="14" spans="1:13" s="13" customFormat="1" ht="18.75" customHeight="1">
      <c r="A14" s="128">
        <v>38504</v>
      </c>
      <c r="B14" s="129" t="s">
        <v>156</v>
      </c>
      <c r="C14" s="39">
        <v>150</v>
      </c>
      <c r="D14" s="39">
        <v>140</v>
      </c>
      <c r="E14" s="133">
        <v>4</v>
      </c>
      <c r="F14" s="130"/>
      <c r="G14" s="134">
        <v>1</v>
      </c>
      <c r="H14" s="34">
        <v>2</v>
      </c>
      <c r="I14" s="47">
        <v>0</v>
      </c>
      <c r="J14" s="131">
        <v>55000</v>
      </c>
      <c r="K14" s="23">
        <v>40000</v>
      </c>
      <c r="L14" s="23" t="s">
        <v>155</v>
      </c>
      <c r="M14" s="19"/>
    </row>
    <row r="15" spans="1:13" s="13" customFormat="1" ht="18.75" customHeight="1">
      <c r="A15" s="128">
        <v>38544</v>
      </c>
      <c r="B15" s="129" t="s">
        <v>191</v>
      </c>
      <c r="C15" s="39">
        <v>159</v>
      </c>
      <c r="D15" s="39">
        <v>164</v>
      </c>
      <c r="E15" s="133">
        <v>1</v>
      </c>
      <c r="F15" s="130"/>
      <c r="G15" s="134">
        <v>2</v>
      </c>
      <c r="H15" s="34">
        <v>2</v>
      </c>
      <c r="I15" s="47">
        <v>0</v>
      </c>
      <c r="J15" s="131">
        <v>54000</v>
      </c>
      <c r="K15" s="23">
        <v>50000</v>
      </c>
      <c r="L15" s="23" t="s">
        <v>155</v>
      </c>
      <c r="M15" s="19"/>
    </row>
    <row r="16" spans="1:13" s="13" customFormat="1" ht="18.75" customHeight="1">
      <c r="A16" s="128">
        <v>38706</v>
      </c>
      <c r="B16" s="129" t="s">
        <v>192</v>
      </c>
      <c r="C16" s="39">
        <v>167</v>
      </c>
      <c r="D16" s="39">
        <v>180</v>
      </c>
      <c r="E16" s="133">
        <v>1</v>
      </c>
      <c r="F16" s="130"/>
      <c r="G16" s="134">
        <v>2</v>
      </c>
      <c r="H16" s="34">
        <v>1</v>
      </c>
      <c r="I16" s="47">
        <v>0</v>
      </c>
      <c r="J16" s="131">
        <v>51000</v>
      </c>
      <c r="K16" s="23">
        <v>30000</v>
      </c>
      <c r="L16" s="23" t="s">
        <v>155</v>
      </c>
      <c r="M16" s="19" t="s">
        <v>193</v>
      </c>
    </row>
    <row r="17" spans="1:13" s="13" customFormat="1" ht="18.75" customHeight="1">
      <c r="A17" s="128">
        <v>38896</v>
      </c>
      <c r="B17" s="129" t="s">
        <v>165</v>
      </c>
      <c r="C17" s="39">
        <v>177</v>
      </c>
      <c r="D17" s="39">
        <v>137</v>
      </c>
      <c r="E17" s="133">
        <v>2</v>
      </c>
      <c r="F17" s="130"/>
      <c r="G17" s="134">
        <v>1</v>
      </c>
      <c r="H17" s="34">
        <v>1</v>
      </c>
      <c r="I17" s="47">
        <v>1</v>
      </c>
      <c r="J17" s="131">
        <v>48000</v>
      </c>
      <c r="K17" s="23">
        <v>60000</v>
      </c>
      <c r="L17" s="23" t="s">
        <v>155</v>
      </c>
      <c r="M17" s="19" t="s">
        <v>194</v>
      </c>
    </row>
    <row r="18" spans="1:13" s="13" customFormat="1" ht="18.75" customHeight="1">
      <c r="A18" s="128">
        <v>38926</v>
      </c>
      <c r="B18" s="129" t="s">
        <v>172</v>
      </c>
      <c r="C18" s="39">
        <v>186</v>
      </c>
      <c r="D18" s="39">
        <v>242</v>
      </c>
      <c r="E18" s="133">
        <v>1</v>
      </c>
      <c r="F18" s="130"/>
      <c r="G18" s="134">
        <v>0</v>
      </c>
      <c r="H18" s="34">
        <v>0</v>
      </c>
      <c r="I18" s="47">
        <v>0</v>
      </c>
      <c r="J18" s="131">
        <v>70000</v>
      </c>
      <c r="K18" s="23">
        <v>70000</v>
      </c>
      <c r="L18" s="23" t="s">
        <v>155</v>
      </c>
      <c r="M18" s="19" t="s">
        <v>195</v>
      </c>
    </row>
    <row r="19" spans="1:13" s="13" customFormat="1" ht="18.75" customHeight="1">
      <c r="A19" s="128">
        <v>38961</v>
      </c>
      <c r="B19" s="129" t="s">
        <v>156</v>
      </c>
      <c r="C19" s="39">
        <v>263</v>
      </c>
      <c r="D19" s="39">
        <v>168</v>
      </c>
      <c r="E19" s="133">
        <v>1</v>
      </c>
      <c r="F19" s="130" t="s">
        <v>33</v>
      </c>
      <c r="G19" s="134">
        <v>1</v>
      </c>
      <c r="H19" s="34">
        <v>1</v>
      </c>
      <c r="I19" s="47">
        <v>2</v>
      </c>
      <c r="J19" s="131">
        <v>42000</v>
      </c>
      <c r="K19" s="23">
        <v>10000</v>
      </c>
      <c r="L19" s="23" t="s">
        <v>155</v>
      </c>
      <c r="M19" s="19" t="s">
        <v>157</v>
      </c>
    </row>
    <row r="20" spans="1:13" s="13" customFormat="1" ht="18.75" customHeight="1">
      <c r="A20" s="128">
        <v>38975</v>
      </c>
      <c r="B20" s="19" t="s">
        <v>160</v>
      </c>
      <c r="C20" s="47">
        <v>249</v>
      </c>
      <c r="D20" s="47">
        <v>227</v>
      </c>
      <c r="E20" s="130">
        <v>1</v>
      </c>
      <c r="F20" s="130" t="s">
        <v>33</v>
      </c>
      <c r="G20" s="130">
        <v>3</v>
      </c>
      <c r="H20" s="47">
        <v>2</v>
      </c>
      <c r="I20" s="47">
        <v>2</v>
      </c>
      <c r="J20" s="131">
        <v>29000</v>
      </c>
      <c r="K20" s="23">
        <v>30000</v>
      </c>
      <c r="L20" s="23" t="s">
        <v>155</v>
      </c>
      <c r="M20" s="19" t="s">
        <v>161</v>
      </c>
    </row>
    <row r="21" spans="1:13" s="13" customFormat="1" ht="18.75" customHeight="1">
      <c r="A21" s="128">
        <v>39192</v>
      </c>
      <c r="B21" s="129" t="s">
        <v>165</v>
      </c>
      <c r="C21" s="39">
        <v>244</v>
      </c>
      <c r="D21" s="39">
        <v>180</v>
      </c>
      <c r="E21" s="133">
        <v>2</v>
      </c>
      <c r="F21" s="130" t="s">
        <v>33</v>
      </c>
      <c r="G21" s="134">
        <v>1</v>
      </c>
      <c r="H21" s="34">
        <v>2</v>
      </c>
      <c r="I21" s="47">
        <v>1</v>
      </c>
      <c r="J21" s="131">
        <v>34000</v>
      </c>
      <c r="K21" s="23">
        <v>50000</v>
      </c>
      <c r="L21" s="23" t="s">
        <v>155</v>
      </c>
      <c r="M21" s="19" t="s">
        <v>166</v>
      </c>
    </row>
    <row r="22" spans="1:13" s="13" customFormat="1" ht="18.75" customHeight="1">
      <c r="A22" s="128">
        <v>39197</v>
      </c>
      <c r="B22" s="129" t="s">
        <v>160</v>
      </c>
      <c r="C22" s="39">
        <v>257</v>
      </c>
      <c r="D22" s="39">
        <v>214</v>
      </c>
      <c r="E22" s="133">
        <v>0</v>
      </c>
      <c r="F22" s="130" t="s">
        <v>33</v>
      </c>
      <c r="G22" s="134">
        <v>2</v>
      </c>
      <c r="H22" s="34">
        <v>2</v>
      </c>
      <c r="I22" s="47">
        <v>3</v>
      </c>
      <c r="J22" s="131">
        <v>32000</v>
      </c>
      <c r="K22" s="23">
        <v>-10000</v>
      </c>
      <c r="L22" s="23" t="s">
        <v>155</v>
      </c>
      <c r="M22" s="19" t="s">
        <v>169</v>
      </c>
    </row>
    <row r="23" spans="1:13" s="13" customFormat="1" ht="18.75" customHeight="1">
      <c r="A23" s="128">
        <v>39222</v>
      </c>
      <c r="B23" s="129" t="s">
        <v>172</v>
      </c>
      <c r="C23" s="39">
        <v>257</v>
      </c>
      <c r="D23" s="39">
        <v>232</v>
      </c>
      <c r="E23" s="133">
        <v>2</v>
      </c>
      <c r="F23" s="130" t="s">
        <v>33</v>
      </c>
      <c r="G23" s="134">
        <v>2</v>
      </c>
      <c r="H23" s="34">
        <v>2</v>
      </c>
      <c r="I23" s="47">
        <v>1</v>
      </c>
      <c r="J23" s="131">
        <v>33000</v>
      </c>
      <c r="K23" s="23">
        <v>20000</v>
      </c>
      <c r="L23" s="23" t="s">
        <v>155</v>
      </c>
      <c r="M23" s="19" t="s">
        <v>173</v>
      </c>
    </row>
    <row r="24" spans="1:13" s="13" customFormat="1" ht="18.75" customHeight="1">
      <c r="A24" s="128">
        <v>39240</v>
      </c>
      <c r="B24" s="129" t="s">
        <v>175</v>
      </c>
      <c r="C24" s="39">
        <v>261</v>
      </c>
      <c r="D24" s="39">
        <v>128</v>
      </c>
      <c r="E24" s="133">
        <v>3</v>
      </c>
      <c r="F24" s="130" t="s">
        <v>33</v>
      </c>
      <c r="G24" s="134">
        <v>2</v>
      </c>
      <c r="H24" s="34">
        <v>3</v>
      </c>
      <c r="I24" s="47">
        <v>0</v>
      </c>
      <c r="J24" s="131">
        <v>23000</v>
      </c>
      <c r="K24" s="23">
        <v>30000</v>
      </c>
      <c r="L24" s="23" t="s">
        <v>155</v>
      </c>
      <c r="M24" s="19" t="s">
        <v>176</v>
      </c>
    </row>
    <row r="25" spans="1:13" s="13" customFormat="1" ht="18.75" customHeight="1">
      <c r="A25" s="128">
        <v>39246</v>
      </c>
      <c r="B25" s="129" t="s">
        <v>156</v>
      </c>
      <c r="C25" s="39">
        <v>274</v>
      </c>
      <c r="D25" s="39">
        <v>238</v>
      </c>
      <c r="E25" s="133">
        <v>3</v>
      </c>
      <c r="F25" s="130" t="s">
        <v>33</v>
      </c>
      <c r="G25" s="134">
        <v>3</v>
      </c>
      <c r="H25" s="34">
        <v>2</v>
      </c>
      <c r="I25" s="47">
        <v>1</v>
      </c>
      <c r="J25" s="131">
        <v>34000</v>
      </c>
      <c r="K25" s="23">
        <v>20000</v>
      </c>
      <c r="L25" s="23" t="s">
        <v>155</v>
      </c>
      <c r="M25" s="19" t="s">
        <v>182</v>
      </c>
    </row>
    <row r="26" spans="1:13" s="13" customFormat="1" ht="18.75" customHeight="1">
      <c r="A26" s="128">
        <v>39324</v>
      </c>
      <c r="B26" s="129" t="s">
        <v>191</v>
      </c>
      <c r="C26" s="39">
        <v>268</v>
      </c>
      <c r="D26" s="39">
        <v>221</v>
      </c>
      <c r="E26" s="133">
        <v>3</v>
      </c>
      <c r="F26" s="130"/>
      <c r="G26" s="134">
        <v>1</v>
      </c>
      <c r="H26" s="34">
        <v>2</v>
      </c>
      <c r="I26" s="47">
        <v>1</v>
      </c>
      <c r="J26" s="131">
        <v>38000</v>
      </c>
      <c r="K26" s="23">
        <v>50000</v>
      </c>
      <c r="L26" s="23" t="s">
        <v>155</v>
      </c>
      <c r="M26" s="19" t="s">
        <v>196</v>
      </c>
    </row>
    <row r="27" spans="1:13" s="13" customFormat="1" ht="18.75" customHeight="1">
      <c r="A27" s="128">
        <v>39361</v>
      </c>
      <c r="B27" s="19" t="s">
        <v>197</v>
      </c>
      <c r="C27" s="47">
        <v>297</v>
      </c>
      <c r="D27" s="47">
        <v>106</v>
      </c>
      <c r="E27" s="130">
        <v>2</v>
      </c>
      <c r="F27" s="130"/>
      <c r="G27" s="130">
        <v>0</v>
      </c>
      <c r="H27" s="47">
        <v>5</v>
      </c>
      <c r="I27" s="47">
        <v>2</v>
      </c>
      <c r="J27" s="131">
        <v>30000</v>
      </c>
      <c r="K27" s="23">
        <v>20000</v>
      </c>
      <c r="L27" s="23" t="s">
        <v>155</v>
      </c>
      <c r="M27" s="19" t="s">
        <v>198</v>
      </c>
    </row>
    <row r="28" spans="1:13" s="13" customFormat="1" ht="18.75" customHeight="1">
      <c r="A28" s="128">
        <v>39399</v>
      </c>
      <c r="B28" s="129" t="s">
        <v>201</v>
      </c>
      <c r="C28" s="39">
        <v>312</v>
      </c>
      <c r="D28" s="39">
        <v>252</v>
      </c>
      <c r="E28" s="133">
        <v>2</v>
      </c>
      <c r="F28" s="130"/>
      <c r="G28" s="134">
        <v>4</v>
      </c>
      <c r="H28" s="34">
        <v>6</v>
      </c>
      <c r="I28" s="47">
        <v>1</v>
      </c>
      <c r="J28" s="131">
        <v>34000</v>
      </c>
      <c r="K28" s="23">
        <v>0</v>
      </c>
      <c r="L28" s="23" t="s">
        <v>155</v>
      </c>
      <c r="M28" s="19" t="s">
        <v>202</v>
      </c>
    </row>
    <row r="29" spans="1:13" s="13" customFormat="1" ht="18.75" customHeight="1">
      <c r="A29" s="128">
        <v>39716</v>
      </c>
      <c r="B29" s="129" t="s">
        <v>156</v>
      </c>
      <c r="C29" s="39">
        <v>323</v>
      </c>
      <c r="D29" s="39"/>
      <c r="E29" s="133">
        <v>2</v>
      </c>
      <c r="F29" s="130"/>
      <c r="G29" s="134">
        <v>3</v>
      </c>
      <c r="H29" s="34">
        <v>3</v>
      </c>
      <c r="I29" s="47">
        <v>3</v>
      </c>
      <c r="J29" s="131">
        <v>46000</v>
      </c>
      <c r="K29" s="23">
        <v>0</v>
      </c>
      <c r="L29" s="23" t="s">
        <v>155</v>
      </c>
      <c r="M29" s="19" t="s">
        <v>206</v>
      </c>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X6" sqref="X6"/>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0"/>
      <c r="B1" s="230"/>
      <c r="C1" s="230"/>
      <c r="D1" s="230"/>
      <c r="E1" s="230"/>
      <c r="F1" s="230"/>
      <c r="G1" s="230"/>
      <c r="H1" s="230"/>
      <c r="I1" s="230"/>
      <c r="J1" s="230"/>
      <c r="K1" s="230"/>
      <c r="L1" s="230"/>
      <c r="M1" s="230"/>
      <c r="N1" s="230"/>
      <c r="O1" s="230"/>
      <c r="P1" s="230"/>
      <c r="Q1" s="230"/>
      <c r="R1" s="230"/>
      <c r="S1" s="230"/>
      <c r="T1" s="230"/>
      <c r="U1" s="142"/>
    </row>
    <row r="2" spans="1:21" ht="25.5">
      <c r="A2" s="230"/>
      <c r="B2" s="230"/>
      <c r="C2" s="230"/>
      <c r="D2" s="230"/>
      <c r="E2" s="230"/>
      <c r="F2" s="230"/>
      <c r="G2" s="230"/>
      <c r="H2" s="230"/>
      <c r="I2" s="230"/>
      <c r="J2" s="230"/>
      <c r="K2" s="230"/>
      <c r="L2" s="230"/>
      <c r="M2" s="230"/>
      <c r="N2" s="230"/>
      <c r="O2" s="230"/>
      <c r="P2" s="230"/>
      <c r="Q2" s="230"/>
      <c r="R2" s="230"/>
      <c r="S2" s="230"/>
      <c r="T2" s="230"/>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93" t="s">
        <v>97</v>
      </c>
      <c r="W3" s="93" t="s">
        <v>98</v>
      </c>
      <c r="X3" s="93" t="s">
        <v>99</v>
      </c>
      <c r="Y3" s="93" t="s">
        <v>115</v>
      </c>
      <c r="Z3" s="145"/>
    </row>
    <row r="4" spans="1:26" ht="12.75">
      <c r="A4" s="15">
        <v>1</v>
      </c>
      <c r="B4" s="18"/>
      <c r="C4" s="19" t="s">
        <v>152</v>
      </c>
      <c r="D4" s="20" t="s">
        <v>140</v>
      </c>
      <c r="E4" s="20">
        <v>6</v>
      </c>
      <c r="F4" s="20">
        <v>3</v>
      </c>
      <c r="G4" s="20">
        <v>3</v>
      </c>
      <c r="H4" s="20">
        <v>7</v>
      </c>
      <c r="I4" s="27" t="s">
        <v>142</v>
      </c>
      <c r="J4" s="22"/>
      <c r="K4" s="20">
        <v>1</v>
      </c>
      <c r="L4" s="20">
        <v>0</v>
      </c>
      <c r="M4" s="20"/>
      <c r="N4" s="20"/>
      <c r="O4" s="20"/>
      <c r="P4" s="20">
        <v>1</v>
      </c>
      <c r="Q4" s="20"/>
      <c r="R4" s="15">
        <v>0</v>
      </c>
      <c r="S4" s="23">
        <v>50000</v>
      </c>
      <c r="T4" s="146">
        <v>38737</v>
      </c>
      <c r="U4" s="147" t="s">
        <v>153</v>
      </c>
      <c r="V4" s="148">
        <v>0</v>
      </c>
      <c r="W4" s="148">
        <v>0</v>
      </c>
      <c r="X4" s="148">
        <v>2</v>
      </c>
      <c r="Y4" s="148">
        <v>0</v>
      </c>
      <c r="Z4" s="50"/>
    </row>
    <row r="5" spans="1:26" ht="12.75">
      <c r="A5" s="15">
        <v>2</v>
      </c>
      <c r="B5" s="18"/>
      <c r="C5" s="67" t="s">
        <v>154</v>
      </c>
      <c r="D5" s="20" t="s">
        <v>131</v>
      </c>
      <c r="E5" s="20">
        <v>6</v>
      </c>
      <c r="F5" s="20">
        <v>3</v>
      </c>
      <c r="G5" s="20">
        <v>3</v>
      </c>
      <c r="H5" s="20">
        <v>7</v>
      </c>
      <c r="I5" s="27" t="s">
        <v>135</v>
      </c>
      <c r="J5" s="22"/>
      <c r="K5" s="20">
        <v>1</v>
      </c>
      <c r="L5" s="20">
        <v>0</v>
      </c>
      <c r="M5" s="20"/>
      <c r="N5" s="20">
        <v>1</v>
      </c>
      <c r="O5" s="20"/>
      <c r="P5" s="20">
        <v>1</v>
      </c>
      <c r="Q5" s="20"/>
      <c r="R5" s="15">
        <v>0</v>
      </c>
      <c r="S5" s="23">
        <v>90000</v>
      </c>
      <c r="T5" s="146">
        <v>38423</v>
      </c>
      <c r="U5" s="147" t="s">
        <v>153</v>
      </c>
      <c r="V5" s="148">
        <v>0</v>
      </c>
      <c r="W5" s="148">
        <v>0</v>
      </c>
      <c r="X5" s="148">
        <v>4</v>
      </c>
      <c r="Y5" s="148">
        <v>0</v>
      </c>
      <c r="Z5" s="50"/>
    </row>
    <row r="6" spans="1:26" ht="12.75">
      <c r="A6" s="15">
        <v>3</v>
      </c>
      <c r="B6" s="18"/>
      <c r="C6" s="19" t="s">
        <v>146</v>
      </c>
      <c r="D6" s="20" t="s">
        <v>140</v>
      </c>
      <c r="E6" s="20">
        <v>6</v>
      </c>
      <c r="F6" s="20">
        <v>3</v>
      </c>
      <c r="G6" s="20">
        <v>3</v>
      </c>
      <c r="H6" s="20">
        <v>6</v>
      </c>
      <c r="I6" s="27" t="s">
        <v>142</v>
      </c>
      <c r="J6" s="22"/>
      <c r="K6" s="20">
        <v>1</v>
      </c>
      <c r="L6" s="20">
        <v>0</v>
      </c>
      <c r="M6" s="20"/>
      <c r="N6" s="20"/>
      <c r="O6" s="20"/>
      <c r="P6" s="20"/>
      <c r="Q6" s="20"/>
      <c r="R6" s="15">
        <f>(M6*1)+(N6*3)+(O6*2)+(P6*2)+(Q6*5)</f>
        <v>0</v>
      </c>
      <c r="S6" s="23">
        <v>50000</v>
      </c>
      <c r="T6" s="146">
        <v>39240</v>
      </c>
      <c r="U6" s="147" t="s">
        <v>181</v>
      </c>
      <c r="V6" s="148">
        <v>0</v>
      </c>
      <c r="W6" s="148">
        <v>1</v>
      </c>
      <c r="X6" s="148">
        <v>8</v>
      </c>
      <c r="Y6" s="148">
        <v>0</v>
      </c>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6"/>
      <c r="U7" s="147"/>
      <c r="V7" s="148"/>
      <c r="W7" s="148"/>
      <c r="X7" s="148"/>
      <c r="Y7" s="148"/>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6"/>
      <c r="U8" s="147"/>
      <c r="V8" s="148"/>
      <c r="W8" s="148"/>
      <c r="X8" s="148"/>
      <c r="Y8" s="148"/>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6"/>
      <c r="U9" s="147"/>
      <c r="V9" s="148"/>
      <c r="W9" s="148"/>
      <c r="X9" s="148"/>
      <c r="Y9" s="148"/>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6"/>
      <c r="U10" s="147"/>
      <c r="V10" s="148"/>
      <c r="W10" s="148"/>
      <c r="X10" s="148"/>
      <c r="Y10" s="148"/>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6"/>
      <c r="U11" s="147"/>
      <c r="V11" s="148"/>
      <c r="W11" s="148"/>
      <c r="X11" s="148"/>
      <c r="Y11" s="148"/>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6"/>
      <c r="U12" s="147"/>
      <c r="V12" s="148"/>
      <c r="W12" s="148"/>
      <c r="X12" s="148"/>
      <c r="Y12" s="148"/>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6"/>
      <c r="U13" s="147"/>
      <c r="V13" s="148"/>
      <c r="W13" s="148"/>
      <c r="X13" s="148"/>
      <c r="Y13" s="148"/>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6"/>
      <c r="U14" s="147"/>
      <c r="V14" s="148"/>
      <c r="W14" s="148"/>
      <c r="X14" s="148"/>
      <c r="Y14" s="148"/>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6"/>
      <c r="U15" s="147"/>
      <c r="V15" s="148"/>
      <c r="W15" s="148"/>
      <c r="X15" s="148"/>
      <c r="Y15" s="148"/>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6"/>
      <c r="U16" s="147"/>
      <c r="V16" s="148"/>
      <c r="W16" s="148"/>
      <c r="X16" s="148"/>
      <c r="Y16" s="148"/>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6"/>
      <c r="U17" s="147"/>
      <c r="V17" s="148"/>
      <c r="W17" s="148"/>
      <c r="X17" s="148"/>
      <c r="Y17" s="148"/>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6"/>
      <c r="U18" s="147"/>
      <c r="V18" s="148"/>
      <c r="W18" s="148"/>
      <c r="X18" s="148"/>
      <c r="Y18" s="148"/>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6"/>
      <c r="U19" s="147"/>
      <c r="V19" s="148"/>
      <c r="W19" s="148"/>
      <c r="X19" s="148"/>
      <c r="Y19" s="148"/>
      <c r="Z19" s="50"/>
    </row>
    <row r="20" spans="1:26" ht="12.75">
      <c r="A20" s="15">
        <v>17</v>
      </c>
      <c r="B20" s="18"/>
      <c r="C20" s="19"/>
      <c r="D20" s="20"/>
      <c r="E20" s="20"/>
      <c r="F20" s="20"/>
      <c r="G20" s="20"/>
      <c r="H20" s="20"/>
      <c r="I20" s="27"/>
      <c r="J20" s="149">
        <v>0</v>
      </c>
      <c r="K20" s="20">
        <v>0</v>
      </c>
      <c r="L20" s="20"/>
      <c r="M20" s="20"/>
      <c r="N20" s="20"/>
      <c r="O20" s="20"/>
      <c r="P20" s="20"/>
      <c r="Q20" s="20"/>
      <c r="R20" s="15">
        <f aca="true" t="shared" si="1" ref="R20:R28">(M20*1)+(N20*3)+(O20*2)+(P20*2)+(Q20*5)</f>
        <v>0</v>
      </c>
      <c r="S20" s="23">
        <v>0</v>
      </c>
      <c r="T20" s="146"/>
      <c r="U20" s="147"/>
      <c r="V20" s="148"/>
      <c r="W20" s="148"/>
      <c r="X20" s="148"/>
      <c r="Y20" s="148"/>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6"/>
      <c r="U21" s="147"/>
      <c r="V21" s="148"/>
      <c r="W21" s="148"/>
      <c r="X21" s="148"/>
      <c r="Y21" s="148"/>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6"/>
      <c r="U22" s="147"/>
      <c r="V22" s="148"/>
      <c r="W22" s="148"/>
      <c r="X22" s="148"/>
      <c r="Y22" s="148"/>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6"/>
      <c r="U23" s="147"/>
      <c r="V23" s="148"/>
      <c r="W23" s="148"/>
      <c r="X23" s="148"/>
      <c r="Y23" s="148"/>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6"/>
      <c r="U24" s="147"/>
      <c r="V24" s="148"/>
      <c r="W24" s="148"/>
      <c r="X24" s="148"/>
      <c r="Y24" s="148"/>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6"/>
      <c r="U25" s="147"/>
      <c r="V25" s="148"/>
      <c r="W25" s="148"/>
      <c r="X25" s="148"/>
      <c r="Y25" s="148"/>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6"/>
      <c r="U26" s="147"/>
      <c r="V26" s="148"/>
      <c r="W26" s="148"/>
      <c r="X26" s="148"/>
      <c r="Y26" s="148"/>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6"/>
      <c r="U27" s="147"/>
      <c r="V27" s="148"/>
      <c r="W27" s="148"/>
      <c r="X27" s="148"/>
      <c r="Y27" s="148"/>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6"/>
      <c r="U28" s="147"/>
      <c r="V28" s="148"/>
      <c r="W28" s="148"/>
      <c r="X28" s="148"/>
      <c r="Y28" s="148"/>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B5" sqref="B5:E6"/>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24</v>
      </c>
      <c r="H1" s="107" t="s">
        <v>47</v>
      </c>
    </row>
    <row r="3" spans="2:6" ht="15.75">
      <c r="B3" s="108" t="s">
        <v>92</v>
      </c>
      <c r="C3" s="109"/>
      <c r="E3" s="108" t="s">
        <v>93</v>
      </c>
      <c r="F3" s="109"/>
    </row>
    <row r="4" spans="5:9" ht="15.75">
      <c r="E4" s="112" t="s">
        <v>94</v>
      </c>
      <c r="F4" s="109"/>
      <c r="H4" s="112" t="s">
        <v>95</v>
      </c>
      <c r="I4" s="109"/>
    </row>
    <row r="5" spans="2:10" ht="15" customHeight="1">
      <c r="B5" s="236" t="s">
        <v>126</v>
      </c>
      <c r="C5" s="237"/>
      <c r="D5" s="237"/>
      <c r="E5" s="237"/>
      <c r="F5" s="238" t="s">
        <v>48</v>
      </c>
      <c r="G5" s="218"/>
      <c r="H5" s="218"/>
      <c r="I5" s="218"/>
      <c r="J5" s="218"/>
    </row>
    <row r="6" spans="2:10" ht="15.75" customHeight="1">
      <c r="B6" s="237"/>
      <c r="C6" s="237"/>
      <c r="D6" s="237"/>
      <c r="E6" s="237"/>
      <c r="F6" s="218"/>
      <c r="G6" s="218"/>
      <c r="H6" s="218"/>
      <c r="I6" s="218"/>
      <c r="J6" s="218"/>
    </row>
    <row r="8" spans="2:7" ht="15.75">
      <c r="B8" s="233" t="s">
        <v>44</v>
      </c>
      <c r="C8" s="233"/>
      <c r="E8" s="239"/>
      <c r="F8" s="241" t="s">
        <v>33</v>
      </c>
      <c r="G8" s="239"/>
    </row>
    <row r="9" spans="2:7" ht="15.75">
      <c r="B9" s="233"/>
      <c r="C9" s="233"/>
      <c r="E9" s="240"/>
      <c r="F9" s="241"/>
      <c r="G9" s="240"/>
    </row>
    <row r="11" spans="1:8" ht="15.75">
      <c r="A11" s="104" t="s">
        <v>49</v>
      </c>
      <c r="B11" s="111" t="s">
        <v>50</v>
      </c>
      <c r="C11" s="51" t="s">
        <v>51</v>
      </c>
      <c r="D11" s="234"/>
      <c r="E11" s="235"/>
      <c r="G11" s="234"/>
      <c r="H11" s="235"/>
    </row>
    <row r="12" spans="3:8" ht="15.75">
      <c r="C12" s="51" t="s">
        <v>52</v>
      </c>
      <c r="D12" s="234"/>
      <c r="E12" s="235"/>
      <c r="G12" s="234"/>
      <c r="H12" s="235"/>
    </row>
    <row r="14" spans="1:3" ht="15.75">
      <c r="A14" s="104" t="s">
        <v>53</v>
      </c>
      <c r="B14" s="111" t="s">
        <v>43</v>
      </c>
      <c r="C14" s="50"/>
    </row>
    <row r="16" spans="1:5" ht="15.75">
      <c r="A16" s="104" t="s">
        <v>54</v>
      </c>
      <c r="B16" s="111" t="s">
        <v>55</v>
      </c>
      <c r="C16" s="51" t="s">
        <v>51</v>
      </c>
      <c r="D16" s="52"/>
      <c r="E16" s="232"/>
    </row>
    <row r="17" spans="3:5" ht="15.75">
      <c r="C17" s="51" t="s">
        <v>52</v>
      </c>
      <c r="D17" s="50"/>
      <c r="E17" s="232"/>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1" t="s">
        <v>60</v>
      </c>
      <c r="C25" s="184"/>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1" t="s">
        <v>61</v>
      </c>
      <c r="C35" s="184"/>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25">
      <selection activeCell="L58" sqref="L58"/>
    </sheetView>
  </sheetViews>
  <sheetFormatPr defaultColWidth="11.421875" defaultRowHeight="12.75"/>
  <cols>
    <col min="1" max="16384" width="11.421875" style="150" customWidth="1"/>
  </cols>
  <sheetData>
    <row r="1" spans="1:11" ht="12.75">
      <c r="A1" s="242" t="s">
        <v>109</v>
      </c>
      <c r="B1" s="242"/>
      <c r="C1" s="242"/>
      <c r="D1" s="242"/>
      <c r="E1" s="242"/>
      <c r="F1" s="242"/>
      <c r="G1" s="242"/>
      <c r="H1" s="242"/>
      <c r="I1" s="242"/>
      <c r="J1" s="242"/>
      <c r="K1" s="242"/>
    </row>
    <row r="2" spans="1:11" ht="12.75">
      <c r="A2" s="242"/>
      <c r="B2" s="242"/>
      <c r="C2" s="242"/>
      <c r="D2" s="242"/>
      <c r="E2" s="242"/>
      <c r="F2" s="242"/>
      <c r="G2" s="242"/>
      <c r="H2" s="242"/>
      <c r="I2" s="242"/>
      <c r="J2" s="242"/>
      <c r="K2" s="242"/>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dimension ref="A1:Z38"/>
  <sheetViews>
    <sheetView workbookViewId="0" topLeftCell="A1">
      <selection activeCell="I11" sqref="I11"/>
    </sheetView>
  </sheetViews>
  <sheetFormatPr defaultColWidth="11.421875" defaultRowHeight="12.75"/>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s>
  <sheetData>
    <row r="1" spans="1:25" ht="12.75">
      <c r="A1" s="9"/>
      <c r="B1" s="158"/>
      <c r="C1" s="159"/>
      <c r="D1" s="158"/>
      <c r="E1" s="158"/>
      <c r="F1" s="158"/>
      <c r="G1" s="158"/>
      <c r="H1" s="158"/>
      <c r="I1" s="159"/>
      <c r="J1" s="158"/>
      <c r="K1" s="158"/>
      <c r="L1" s="158"/>
      <c r="M1" s="158"/>
      <c r="N1" s="158"/>
      <c r="O1" s="158"/>
      <c r="P1" s="158"/>
      <c r="Q1" s="158"/>
      <c r="R1" s="158"/>
      <c r="S1" s="160"/>
      <c r="T1" s="160"/>
      <c r="U1" s="160"/>
      <c r="V1" s="160"/>
      <c r="W1" s="11"/>
      <c r="X1" s="11"/>
      <c r="Y1" s="11"/>
    </row>
    <row r="2" spans="1:25" ht="12.75">
      <c r="A2" s="9"/>
      <c r="B2" s="158"/>
      <c r="C2" s="159"/>
      <c r="D2" s="158"/>
      <c r="E2" s="158"/>
      <c r="F2" s="158"/>
      <c r="G2" s="158"/>
      <c r="H2" s="158"/>
      <c r="I2" s="159"/>
      <c r="J2" s="158"/>
      <c r="K2" s="158"/>
      <c r="L2" s="158"/>
      <c r="M2" s="158"/>
      <c r="N2" s="158"/>
      <c r="O2" s="158"/>
      <c r="P2" s="158"/>
      <c r="Q2" s="158"/>
      <c r="R2" s="158"/>
      <c r="S2" s="160"/>
      <c r="T2" s="160"/>
      <c r="U2" s="160"/>
      <c r="V2" s="160"/>
      <c r="W2" s="11"/>
      <c r="X2" s="11"/>
      <c r="Y2" s="11"/>
    </row>
    <row r="3" spans="1:25" ht="12.75">
      <c r="A3" s="9"/>
      <c r="B3" s="158"/>
      <c r="C3" s="159"/>
      <c r="D3" s="158"/>
      <c r="E3" s="158"/>
      <c r="F3" s="158"/>
      <c r="G3" s="158"/>
      <c r="H3" s="158"/>
      <c r="I3" s="159"/>
      <c r="J3" s="158"/>
      <c r="K3" s="158"/>
      <c r="L3" s="158"/>
      <c r="M3" s="158"/>
      <c r="N3" s="158"/>
      <c r="O3" s="158"/>
      <c r="P3" s="158"/>
      <c r="Q3" s="158"/>
      <c r="R3" s="158"/>
      <c r="S3" s="160"/>
      <c r="T3" s="160"/>
      <c r="U3" s="160"/>
      <c r="V3" s="160"/>
      <c r="W3" s="11"/>
      <c r="X3" s="11"/>
      <c r="Y3" s="11"/>
    </row>
    <row r="4" spans="1:25" ht="13.5" thickBot="1">
      <c r="A4" s="9"/>
      <c r="B4" s="158"/>
      <c r="C4" s="159"/>
      <c r="D4" s="158"/>
      <c r="E4" s="158"/>
      <c r="F4" s="158"/>
      <c r="G4" s="158"/>
      <c r="H4" s="158"/>
      <c r="I4" s="159"/>
      <c r="J4" s="158"/>
      <c r="K4" s="158"/>
      <c r="L4" s="158"/>
      <c r="M4" s="158"/>
      <c r="N4" s="158"/>
      <c r="O4" s="158"/>
      <c r="P4" s="158"/>
      <c r="Q4" s="158"/>
      <c r="R4" s="158"/>
      <c r="S4" s="160"/>
      <c r="T4" s="160"/>
      <c r="U4" s="160"/>
      <c r="V4" s="160"/>
      <c r="W4" s="11"/>
      <c r="X4" s="11"/>
      <c r="Y4" s="11"/>
    </row>
    <row r="5" spans="1:25" ht="13.5" thickBot="1">
      <c r="A5" s="14"/>
      <c r="B5" s="14"/>
      <c r="C5" s="10"/>
      <c r="D5" s="15" t="s">
        <v>70</v>
      </c>
      <c r="E5" s="16">
        <v>0</v>
      </c>
      <c r="F5" s="9"/>
      <c r="G5" s="9"/>
      <c r="H5" s="9"/>
      <c r="I5" s="10"/>
      <c r="J5" s="17">
        <f>SUM(J7,J8,J9,J10,J11,J12,J13,J14,J15,J16,J17,J18,J19,J20,J21,J22)</f>
        <v>0</v>
      </c>
      <c r="K5" s="17"/>
      <c r="L5" s="17"/>
      <c r="M5" s="17">
        <f aca="true" t="shared" si="0" ref="M5:W5">SUM(M7,M8,M9,M10,M11,M12,M13,M14,M15,M16,M17,M18,M19,M20,M21,M22)</f>
        <v>0</v>
      </c>
      <c r="N5" s="17">
        <f t="shared" si="0"/>
        <v>0</v>
      </c>
      <c r="O5" s="17">
        <f t="shared" si="0"/>
        <v>0</v>
      </c>
      <c r="P5" s="17">
        <f t="shared" si="0"/>
        <v>0</v>
      </c>
      <c r="Q5" s="17">
        <f t="shared" si="0"/>
        <v>0</v>
      </c>
      <c r="R5" s="17">
        <f t="shared" si="0"/>
        <v>0</v>
      </c>
      <c r="S5" s="17">
        <f t="shared" si="0"/>
        <v>0</v>
      </c>
      <c r="T5" s="17">
        <f t="shared" si="0"/>
        <v>8</v>
      </c>
      <c r="U5" s="17">
        <f t="shared" si="0"/>
        <v>0</v>
      </c>
      <c r="V5" s="17">
        <f t="shared" si="0"/>
        <v>316</v>
      </c>
      <c r="W5" s="17">
        <f t="shared" si="0"/>
        <v>1</v>
      </c>
      <c r="X5" s="17"/>
      <c r="Y5" s="17"/>
    </row>
    <row r="6" spans="1:26" ht="12.75">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row>
    <row r="7" spans="1:26" ht="15">
      <c r="A7" s="15">
        <v>1</v>
      </c>
      <c r="B7" s="18"/>
      <c r="C7" s="151"/>
      <c r="D7" s="152"/>
      <c r="E7" s="152"/>
      <c r="F7" s="152"/>
      <c r="G7" s="152"/>
      <c r="H7" s="152"/>
      <c r="I7" s="155"/>
      <c r="J7" s="22"/>
      <c r="K7" s="20"/>
      <c r="L7" s="20"/>
      <c r="M7" s="20"/>
      <c r="N7" s="20"/>
      <c r="O7" s="20"/>
      <c r="P7" s="20"/>
      <c r="Q7" s="20"/>
      <c r="R7" s="15">
        <f aca="true" t="shared" si="1" ref="R7:R22">(M7*1)+(N7*3)+(O7*2)+(P7*2)+(Q7*5)</f>
        <v>0</v>
      </c>
      <c r="S7" s="153">
        <v>0</v>
      </c>
      <c r="T7" s="24">
        <v>0</v>
      </c>
      <c r="U7" s="24">
        <v>0</v>
      </c>
      <c r="V7" s="24">
        <v>27</v>
      </c>
      <c r="W7" s="24">
        <v>0</v>
      </c>
      <c r="X7" s="24">
        <v>0</v>
      </c>
      <c r="Y7" s="24">
        <v>0</v>
      </c>
      <c r="Z7" s="25">
        <f aca="true" t="shared" si="2" ref="Z7:Z22">IF(R7&gt;=176,0,IF(R7&gt;=126,176-R7,IF(R7&gt;=76,126-R7,IF(R7&gt;=51,76-R7,IF(R7&gt;=31,51-R7,IF(R7&gt;=16,31-R7,IF(R7&gt;=6,16-R7,IF(R7&gt;=0,6-R7,0))))))))</f>
        <v>6</v>
      </c>
    </row>
    <row r="8" spans="1:26" ht="15">
      <c r="A8" s="15">
        <v>2</v>
      </c>
      <c r="B8" s="18"/>
      <c r="C8" s="151"/>
      <c r="D8" s="152"/>
      <c r="E8" s="152"/>
      <c r="F8" s="152"/>
      <c r="G8" s="152"/>
      <c r="H8" s="152"/>
      <c r="I8" s="155"/>
      <c r="J8" s="22"/>
      <c r="K8" s="20"/>
      <c r="L8" s="20"/>
      <c r="M8" s="20"/>
      <c r="N8" s="20"/>
      <c r="O8" s="20"/>
      <c r="P8" s="20"/>
      <c r="Q8" s="20"/>
      <c r="R8" s="15">
        <f t="shared" si="1"/>
        <v>0</v>
      </c>
      <c r="S8" s="153">
        <v>0</v>
      </c>
      <c r="T8" s="24">
        <v>0</v>
      </c>
      <c r="U8" s="24">
        <v>0</v>
      </c>
      <c r="V8" s="24">
        <v>27</v>
      </c>
      <c r="W8" s="24">
        <v>0</v>
      </c>
      <c r="X8" s="24">
        <v>0</v>
      </c>
      <c r="Y8" s="24">
        <v>0</v>
      </c>
      <c r="Z8" s="25">
        <f t="shared" si="2"/>
        <v>6</v>
      </c>
    </row>
    <row r="9" spans="1:26" ht="15">
      <c r="A9" s="15">
        <v>3</v>
      </c>
      <c r="B9" s="18"/>
      <c r="C9" s="151"/>
      <c r="D9" s="152"/>
      <c r="E9" s="152"/>
      <c r="F9" s="152"/>
      <c r="G9" s="152"/>
      <c r="H9" s="152"/>
      <c r="I9" s="155"/>
      <c r="J9" s="22"/>
      <c r="K9" s="20"/>
      <c r="L9" s="20"/>
      <c r="M9" s="20"/>
      <c r="N9" s="20"/>
      <c r="O9" s="20"/>
      <c r="P9" s="20"/>
      <c r="Q9" s="20"/>
      <c r="R9" s="15">
        <f t="shared" si="1"/>
        <v>0</v>
      </c>
      <c r="S9" s="153">
        <v>0</v>
      </c>
      <c r="T9" s="24">
        <v>0</v>
      </c>
      <c r="U9" s="24">
        <v>0</v>
      </c>
      <c r="V9" s="24">
        <v>26</v>
      </c>
      <c r="W9" s="24">
        <v>0</v>
      </c>
      <c r="X9" s="24">
        <v>0</v>
      </c>
      <c r="Y9" s="24">
        <v>1</v>
      </c>
      <c r="Z9" s="25">
        <f t="shared" si="2"/>
        <v>6</v>
      </c>
    </row>
    <row r="10" spans="1:26" ht="15">
      <c r="A10" s="15">
        <v>4</v>
      </c>
      <c r="B10" s="18"/>
      <c r="C10" s="151"/>
      <c r="D10" s="152"/>
      <c r="E10" s="152"/>
      <c r="F10" s="152"/>
      <c r="G10" s="152"/>
      <c r="H10" s="152"/>
      <c r="I10" s="155"/>
      <c r="J10" s="22"/>
      <c r="K10" s="20"/>
      <c r="L10" s="20"/>
      <c r="M10" s="20"/>
      <c r="N10" s="20"/>
      <c r="O10" s="20"/>
      <c r="P10" s="20"/>
      <c r="Q10" s="20"/>
      <c r="R10" s="15">
        <f t="shared" si="1"/>
        <v>0</v>
      </c>
      <c r="S10" s="153">
        <v>0</v>
      </c>
      <c r="T10" s="24">
        <v>0</v>
      </c>
      <c r="U10" s="24">
        <v>0</v>
      </c>
      <c r="V10" s="24">
        <v>13</v>
      </c>
      <c r="W10" s="24">
        <v>0</v>
      </c>
      <c r="X10" s="24">
        <v>14</v>
      </c>
      <c r="Y10" s="24">
        <v>0</v>
      </c>
      <c r="Z10" s="25">
        <f t="shared" si="2"/>
        <v>6</v>
      </c>
    </row>
    <row r="11" spans="1:26" ht="15">
      <c r="A11" s="15">
        <v>5</v>
      </c>
      <c r="B11" s="18"/>
      <c r="C11" s="151"/>
      <c r="D11" s="152"/>
      <c r="E11" s="152"/>
      <c r="F11" s="152"/>
      <c r="G11" s="152"/>
      <c r="H11" s="152"/>
      <c r="I11" s="155"/>
      <c r="J11" s="22"/>
      <c r="K11" s="20"/>
      <c r="L11" s="20"/>
      <c r="M11" s="20"/>
      <c r="N11" s="20"/>
      <c r="O11" s="20"/>
      <c r="P11" s="20"/>
      <c r="Q11" s="20"/>
      <c r="R11" s="15">
        <f t="shared" si="1"/>
        <v>0</v>
      </c>
      <c r="S11" s="153">
        <v>0</v>
      </c>
      <c r="T11" s="24">
        <v>1</v>
      </c>
      <c r="U11" s="24">
        <v>0</v>
      </c>
      <c r="V11" s="24">
        <v>27</v>
      </c>
      <c r="W11" s="24">
        <v>0</v>
      </c>
      <c r="X11" s="24">
        <v>0</v>
      </c>
      <c r="Y11" s="24">
        <v>0</v>
      </c>
      <c r="Z11" s="25">
        <f t="shared" si="2"/>
        <v>6</v>
      </c>
    </row>
    <row r="12" spans="1:26" ht="15">
      <c r="A12" s="15">
        <v>6</v>
      </c>
      <c r="B12" s="18"/>
      <c r="C12" s="151"/>
      <c r="D12" s="152"/>
      <c r="E12" s="152"/>
      <c r="F12" s="152"/>
      <c r="G12" s="152"/>
      <c r="H12" s="152"/>
      <c r="I12" s="155"/>
      <c r="J12" s="22"/>
      <c r="K12" s="20"/>
      <c r="L12" s="20"/>
      <c r="M12" s="20"/>
      <c r="N12" s="20"/>
      <c r="O12" s="20"/>
      <c r="P12" s="20"/>
      <c r="Q12" s="20"/>
      <c r="R12" s="15">
        <f t="shared" si="1"/>
        <v>0</v>
      </c>
      <c r="S12" s="153">
        <v>0</v>
      </c>
      <c r="T12" s="24">
        <v>1</v>
      </c>
      <c r="U12" s="24">
        <v>0</v>
      </c>
      <c r="V12" s="24">
        <v>1</v>
      </c>
      <c r="W12" s="24">
        <v>0</v>
      </c>
      <c r="X12" s="24">
        <v>26</v>
      </c>
      <c r="Y12" s="24">
        <v>0</v>
      </c>
      <c r="Z12" s="25">
        <f t="shared" si="2"/>
        <v>6</v>
      </c>
    </row>
    <row r="13" spans="1:26" ht="15">
      <c r="A13" s="15">
        <v>7</v>
      </c>
      <c r="B13" s="18"/>
      <c r="C13" s="151"/>
      <c r="D13" s="152"/>
      <c r="E13" s="152"/>
      <c r="F13" s="152"/>
      <c r="G13" s="152"/>
      <c r="H13" s="152"/>
      <c r="I13" s="155"/>
      <c r="J13" s="22"/>
      <c r="K13" s="20"/>
      <c r="L13" s="20"/>
      <c r="M13" s="20"/>
      <c r="N13" s="20"/>
      <c r="O13" s="20"/>
      <c r="P13" s="20"/>
      <c r="Q13" s="20"/>
      <c r="R13" s="15">
        <f t="shared" si="1"/>
        <v>0</v>
      </c>
      <c r="S13" s="153">
        <v>0</v>
      </c>
      <c r="T13" s="24">
        <v>0</v>
      </c>
      <c r="U13" s="24">
        <v>0</v>
      </c>
      <c r="V13" s="24">
        <v>27</v>
      </c>
      <c r="W13" s="24">
        <v>0</v>
      </c>
      <c r="X13" s="24">
        <v>0</v>
      </c>
      <c r="Y13" s="24">
        <v>0</v>
      </c>
      <c r="Z13" s="25">
        <f t="shared" si="2"/>
        <v>6</v>
      </c>
    </row>
    <row r="14" spans="1:26" ht="15">
      <c r="A14" s="15">
        <v>8</v>
      </c>
      <c r="B14" s="18"/>
      <c r="C14" s="151"/>
      <c r="D14" s="152"/>
      <c r="E14" s="152"/>
      <c r="F14" s="152"/>
      <c r="G14" s="152"/>
      <c r="H14" s="152"/>
      <c r="I14" s="155"/>
      <c r="J14" s="22"/>
      <c r="K14" s="20"/>
      <c r="L14" s="20"/>
      <c r="M14" s="20"/>
      <c r="N14" s="20"/>
      <c r="O14" s="20"/>
      <c r="P14" s="20"/>
      <c r="Q14" s="20"/>
      <c r="R14" s="15">
        <f t="shared" si="1"/>
        <v>0</v>
      </c>
      <c r="S14" s="153">
        <v>0</v>
      </c>
      <c r="T14" s="24">
        <v>0</v>
      </c>
      <c r="U14" s="24">
        <v>0</v>
      </c>
      <c r="V14" s="24">
        <v>13</v>
      </c>
      <c r="W14" s="24">
        <v>0</v>
      </c>
      <c r="X14" s="24">
        <v>14</v>
      </c>
      <c r="Y14" s="24">
        <v>0</v>
      </c>
      <c r="Z14" s="25">
        <f t="shared" si="2"/>
        <v>6</v>
      </c>
    </row>
    <row r="15" spans="1:26" ht="15">
      <c r="A15" s="15">
        <v>9</v>
      </c>
      <c r="B15" s="18"/>
      <c r="C15" s="151"/>
      <c r="D15" s="152"/>
      <c r="E15" s="152"/>
      <c r="F15" s="152"/>
      <c r="G15" s="152"/>
      <c r="H15" s="152"/>
      <c r="I15" s="171"/>
      <c r="J15" s="22"/>
      <c r="K15" s="20"/>
      <c r="L15" s="20"/>
      <c r="M15" s="20"/>
      <c r="N15" s="20"/>
      <c r="O15" s="20"/>
      <c r="P15" s="20"/>
      <c r="Q15" s="20"/>
      <c r="R15" s="15">
        <f t="shared" si="1"/>
        <v>0</v>
      </c>
      <c r="S15" s="153">
        <v>0</v>
      </c>
      <c r="T15" s="24">
        <v>0</v>
      </c>
      <c r="U15" s="24">
        <v>0</v>
      </c>
      <c r="V15" s="24">
        <v>26</v>
      </c>
      <c r="W15" s="24">
        <v>0</v>
      </c>
      <c r="X15" s="24">
        <v>0</v>
      </c>
      <c r="Y15" s="24">
        <v>1</v>
      </c>
      <c r="Z15" s="25">
        <f t="shared" si="2"/>
        <v>6</v>
      </c>
    </row>
    <row r="16" spans="1:26" ht="15">
      <c r="A16" s="15">
        <v>10</v>
      </c>
      <c r="B16" s="18"/>
      <c r="C16" s="151"/>
      <c r="D16" s="152"/>
      <c r="E16" s="152"/>
      <c r="F16" s="152"/>
      <c r="G16" s="152"/>
      <c r="H16" s="152"/>
      <c r="I16" s="155"/>
      <c r="J16" s="22"/>
      <c r="K16" s="20"/>
      <c r="L16" s="20"/>
      <c r="M16" s="20"/>
      <c r="N16" s="20"/>
      <c r="O16" s="20"/>
      <c r="P16" s="20"/>
      <c r="Q16" s="20"/>
      <c r="R16" s="15">
        <f t="shared" si="1"/>
        <v>0</v>
      </c>
      <c r="S16" s="153">
        <v>0</v>
      </c>
      <c r="T16" s="24">
        <v>1</v>
      </c>
      <c r="U16" s="24">
        <v>0</v>
      </c>
      <c r="V16" s="24">
        <v>15</v>
      </c>
      <c r="W16" s="24">
        <v>0</v>
      </c>
      <c r="X16" s="24">
        <v>11</v>
      </c>
      <c r="Y16" s="24">
        <v>0</v>
      </c>
      <c r="Z16" s="25">
        <f t="shared" si="2"/>
        <v>6</v>
      </c>
    </row>
    <row r="17" spans="1:26" ht="15">
      <c r="A17" s="15">
        <v>11</v>
      </c>
      <c r="B17" s="18"/>
      <c r="C17" s="151"/>
      <c r="D17" s="152"/>
      <c r="E17" s="152"/>
      <c r="F17" s="152"/>
      <c r="G17" s="152"/>
      <c r="H17" s="152"/>
      <c r="I17" s="155"/>
      <c r="J17" s="22"/>
      <c r="K17" s="20"/>
      <c r="L17" s="20"/>
      <c r="M17" s="20"/>
      <c r="N17" s="20"/>
      <c r="O17" s="20"/>
      <c r="P17" s="20"/>
      <c r="Q17" s="20"/>
      <c r="R17" s="15">
        <f t="shared" si="1"/>
        <v>0</v>
      </c>
      <c r="S17" s="153">
        <v>0</v>
      </c>
      <c r="T17" s="24">
        <v>2</v>
      </c>
      <c r="U17" s="24">
        <v>0</v>
      </c>
      <c r="V17" s="24">
        <v>25</v>
      </c>
      <c r="W17" s="24">
        <v>0</v>
      </c>
      <c r="X17" s="24">
        <v>0</v>
      </c>
      <c r="Y17" s="24">
        <v>0</v>
      </c>
      <c r="Z17" s="25">
        <f t="shared" si="2"/>
        <v>6</v>
      </c>
    </row>
    <row r="18" spans="1:26" ht="15">
      <c r="A18" s="15">
        <v>12</v>
      </c>
      <c r="B18" s="18"/>
      <c r="C18" s="151"/>
      <c r="D18" s="152"/>
      <c r="E18" s="152"/>
      <c r="F18" s="152"/>
      <c r="G18" s="152"/>
      <c r="H18" s="152"/>
      <c r="I18" s="155"/>
      <c r="J18" s="22"/>
      <c r="K18" s="20"/>
      <c r="L18" s="20"/>
      <c r="M18" s="20"/>
      <c r="N18" s="20"/>
      <c r="O18" s="20"/>
      <c r="P18" s="20"/>
      <c r="Q18" s="20"/>
      <c r="R18" s="15">
        <f t="shared" si="1"/>
        <v>0</v>
      </c>
      <c r="S18" s="23">
        <v>0</v>
      </c>
      <c r="T18" s="24">
        <v>2</v>
      </c>
      <c r="U18" s="24">
        <v>0</v>
      </c>
      <c r="V18" s="24">
        <v>22</v>
      </c>
      <c r="W18" s="24">
        <v>1</v>
      </c>
      <c r="X18" s="24">
        <v>2</v>
      </c>
      <c r="Y18" s="24">
        <v>0</v>
      </c>
      <c r="Z18" s="25">
        <f t="shared" si="2"/>
        <v>6</v>
      </c>
    </row>
    <row r="19" spans="1:26" ht="15">
      <c r="A19" s="15">
        <v>13</v>
      </c>
      <c r="B19" s="18"/>
      <c r="C19" s="151"/>
      <c r="D19" s="152"/>
      <c r="E19" s="152"/>
      <c r="F19" s="152"/>
      <c r="G19" s="152"/>
      <c r="H19" s="152"/>
      <c r="I19" s="155"/>
      <c r="J19" s="22"/>
      <c r="K19" s="20"/>
      <c r="L19" s="20"/>
      <c r="M19" s="20"/>
      <c r="N19" s="20"/>
      <c r="O19" s="20"/>
      <c r="P19" s="20"/>
      <c r="Q19" s="20"/>
      <c r="R19" s="15">
        <f t="shared" si="1"/>
        <v>0</v>
      </c>
      <c r="S19" s="23">
        <v>0</v>
      </c>
      <c r="T19" s="24">
        <v>0</v>
      </c>
      <c r="U19" s="24">
        <v>0</v>
      </c>
      <c r="V19" s="24">
        <v>24</v>
      </c>
      <c r="W19" s="24">
        <v>0</v>
      </c>
      <c r="X19" s="24">
        <v>3</v>
      </c>
      <c r="Y19" s="24">
        <v>0</v>
      </c>
      <c r="Z19" s="25">
        <f t="shared" si="2"/>
        <v>6</v>
      </c>
    </row>
    <row r="20" spans="1:26" ht="15">
      <c r="A20" s="15">
        <v>14</v>
      </c>
      <c r="B20" s="18"/>
      <c r="C20" s="151"/>
      <c r="D20" s="152"/>
      <c r="E20" s="152"/>
      <c r="F20" s="152"/>
      <c r="G20" s="152"/>
      <c r="H20" s="152"/>
      <c r="I20" s="155"/>
      <c r="J20" s="22"/>
      <c r="K20" s="20"/>
      <c r="L20" s="20"/>
      <c r="M20" s="20"/>
      <c r="N20" s="20"/>
      <c r="O20" s="20"/>
      <c r="P20" s="20"/>
      <c r="Q20" s="20"/>
      <c r="R20" s="15">
        <f t="shared" si="1"/>
        <v>0</v>
      </c>
      <c r="S20" s="23">
        <v>0</v>
      </c>
      <c r="T20" s="24">
        <v>0</v>
      </c>
      <c r="U20" s="24">
        <v>0</v>
      </c>
      <c r="V20" s="24">
        <v>23</v>
      </c>
      <c r="W20" s="24">
        <v>0</v>
      </c>
      <c r="X20" s="24">
        <v>4</v>
      </c>
      <c r="Y20" s="24">
        <v>0</v>
      </c>
      <c r="Z20" s="25">
        <f t="shared" si="2"/>
        <v>6</v>
      </c>
    </row>
    <row r="21" spans="1:26" ht="15">
      <c r="A21" s="15">
        <v>15</v>
      </c>
      <c r="B21" s="18"/>
      <c r="C21" s="151"/>
      <c r="D21" s="152"/>
      <c r="E21" s="152"/>
      <c r="F21" s="152"/>
      <c r="G21" s="152"/>
      <c r="H21" s="152"/>
      <c r="I21" s="155"/>
      <c r="J21" s="22"/>
      <c r="K21" s="20"/>
      <c r="L21" s="20"/>
      <c r="M21" s="20"/>
      <c r="N21" s="20"/>
      <c r="O21" s="20"/>
      <c r="P21" s="20"/>
      <c r="Q21" s="20"/>
      <c r="R21" s="15">
        <f t="shared" si="1"/>
        <v>0</v>
      </c>
      <c r="S21" s="23">
        <v>0</v>
      </c>
      <c r="T21" s="24">
        <v>1</v>
      </c>
      <c r="U21" s="24">
        <v>0</v>
      </c>
      <c r="V21" s="24">
        <v>20</v>
      </c>
      <c r="W21" s="24">
        <v>0</v>
      </c>
      <c r="X21" s="24">
        <v>6</v>
      </c>
      <c r="Y21" s="24">
        <v>0</v>
      </c>
      <c r="Z21" s="25">
        <f t="shared" si="2"/>
        <v>6</v>
      </c>
    </row>
    <row r="22" spans="1:26" ht="15">
      <c r="A22" s="15">
        <v>16</v>
      </c>
      <c r="B22" s="18"/>
      <c r="C22" s="151"/>
      <c r="D22" s="152"/>
      <c r="E22" s="152"/>
      <c r="F22" s="152"/>
      <c r="G22" s="152"/>
      <c r="H22" s="152"/>
      <c r="I22" s="155"/>
      <c r="J22" s="22"/>
      <c r="K22" s="20"/>
      <c r="L22" s="29"/>
      <c r="M22" s="29"/>
      <c r="N22" s="20"/>
      <c r="O22" s="20"/>
      <c r="P22" s="20"/>
      <c r="Q22" s="20"/>
      <c r="R22" s="15">
        <f t="shared" si="1"/>
        <v>0</v>
      </c>
      <c r="S22" s="23"/>
      <c r="T22" s="24">
        <v>0</v>
      </c>
      <c r="U22" s="24">
        <v>0</v>
      </c>
      <c r="V22" s="24">
        <v>0</v>
      </c>
      <c r="W22" s="24">
        <v>0</v>
      </c>
      <c r="X22" s="24">
        <v>0</v>
      </c>
      <c r="Y22" s="24">
        <v>0</v>
      </c>
      <c r="Z22" s="25">
        <f t="shared" si="2"/>
        <v>6</v>
      </c>
    </row>
    <row r="23" spans="1:26" ht="15.75">
      <c r="A23" s="30"/>
      <c r="B23" s="31"/>
      <c r="C23" s="32">
        <f>COUNTA(C7:C22)</f>
        <v>0</v>
      </c>
      <c r="D23" s="33"/>
      <c r="E23" s="210" t="s">
        <v>23</v>
      </c>
      <c r="F23" s="205"/>
      <c r="G23" s="205"/>
      <c r="H23" s="206"/>
      <c r="I23" s="207"/>
      <c r="J23" s="208"/>
      <c r="K23" s="203" t="s">
        <v>16</v>
      </c>
      <c r="L23" s="204"/>
      <c r="M23" s="205"/>
      <c r="N23" s="206"/>
      <c r="O23" s="34">
        <v>0</v>
      </c>
      <c r="P23" s="200">
        <v>60000</v>
      </c>
      <c r="Q23" s="201"/>
      <c r="R23" s="36" t="s">
        <v>17</v>
      </c>
      <c r="S23" s="37">
        <f>SUM(O23)*P23</f>
        <v>0</v>
      </c>
      <c r="T23" s="188" t="s">
        <v>100</v>
      </c>
      <c r="U23" s="189"/>
      <c r="V23" s="189"/>
      <c r="W23" s="189"/>
      <c r="X23" s="189"/>
      <c r="Y23" s="189"/>
      <c r="Z23" s="190"/>
    </row>
    <row r="24" spans="1:26" ht="15">
      <c r="A24" s="38"/>
      <c r="B24" s="38"/>
      <c r="C24" s="57" t="s">
        <v>116</v>
      </c>
      <c r="D24" s="132"/>
      <c r="E24" s="210" t="s">
        <v>24</v>
      </c>
      <c r="F24" s="205"/>
      <c r="G24" s="205"/>
      <c r="H24" s="206"/>
      <c r="I24" s="209"/>
      <c r="J24" s="208"/>
      <c r="K24" s="203" t="s">
        <v>18</v>
      </c>
      <c r="L24" s="204"/>
      <c r="M24" s="205"/>
      <c r="N24" s="206"/>
      <c r="O24" s="34">
        <v>0</v>
      </c>
      <c r="P24" s="202" t="s">
        <v>19</v>
      </c>
      <c r="Q24" s="201"/>
      <c r="R24" s="40" t="s">
        <v>17</v>
      </c>
      <c r="S24" s="41">
        <f>O24*10000</f>
        <v>0</v>
      </c>
      <c r="T24" s="191" t="s">
        <v>110</v>
      </c>
      <c r="U24" s="192"/>
      <c r="V24" s="192"/>
      <c r="W24" s="192"/>
      <c r="X24" s="192"/>
      <c r="Y24" s="192"/>
      <c r="Z24" s="192"/>
    </row>
    <row r="25" spans="1:26" ht="12.75">
      <c r="A25" s="38"/>
      <c r="B25" s="38"/>
      <c r="C25" s="42"/>
      <c r="D25" s="43"/>
      <c r="E25" s="210" t="s">
        <v>25</v>
      </c>
      <c r="F25" s="205"/>
      <c r="G25" s="205"/>
      <c r="H25" s="206"/>
      <c r="I25" s="183">
        <f>(((R29+I26)/10000))+ROUNDDOWN((SUM(R7:R22)/5),0)</f>
        <v>0</v>
      </c>
      <c r="J25" s="184"/>
      <c r="K25" s="203" t="s">
        <v>36</v>
      </c>
      <c r="L25" s="204"/>
      <c r="M25" s="205"/>
      <c r="N25" s="206"/>
      <c r="O25" s="34">
        <v>0</v>
      </c>
      <c r="P25" s="202" t="s">
        <v>19</v>
      </c>
      <c r="Q25" s="201"/>
      <c r="R25" s="40" t="s">
        <v>17</v>
      </c>
      <c r="S25" s="41">
        <f>O25*10000</f>
        <v>0</v>
      </c>
      <c r="T25" s="191" t="s">
        <v>111</v>
      </c>
      <c r="U25" s="192"/>
      <c r="V25" s="192"/>
      <c r="W25" s="192"/>
      <c r="X25" s="192"/>
      <c r="Y25" s="192"/>
      <c r="Z25" s="192"/>
    </row>
    <row r="26" spans="1:26" ht="12.75">
      <c r="A26" s="30"/>
      <c r="B26" s="30"/>
      <c r="C26" s="44"/>
      <c r="D26" s="45"/>
      <c r="E26" s="210" t="s">
        <v>26</v>
      </c>
      <c r="F26" s="205"/>
      <c r="G26" s="205"/>
      <c r="H26" s="206"/>
      <c r="I26" s="185">
        <v>0</v>
      </c>
      <c r="J26" s="184"/>
      <c r="K26" s="203" t="s">
        <v>20</v>
      </c>
      <c r="L26" s="204"/>
      <c r="M26" s="205"/>
      <c r="N26" s="206"/>
      <c r="O26" s="34">
        <v>0</v>
      </c>
      <c r="P26" s="202" t="s">
        <v>19</v>
      </c>
      <c r="Q26" s="201"/>
      <c r="R26" s="40" t="s">
        <v>17</v>
      </c>
      <c r="S26" s="41">
        <f>O26*10000</f>
        <v>0</v>
      </c>
      <c r="T26" s="191" t="s">
        <v>112</v>
      </c>
      <c r="U26" s="192"/>
      <c r="V26" s="192"/>
      <c r="W26" s="192"/>
      <c r="X26" s="192"/>
      <c r="Y26" s="192"/>
      <c r="Z26" s="192"/>
    </row>
    <row r="27" spans="1:26" ht="15">
      <c r="A27" s="30"/>
      <c r="B27" s="30"/>
      <c r="C27" s="30"/>
      <c r="D27" s="30"/>
      <c r="E27" s="199" t="s">
        <v>27</v>
      </c>
      <c r="F27" s="211"/>
      <c r="G27" s="211"/>
      <c r="H27" s="211"/>
      <c r="I27" s="209"/>
      <c r="J27" s="243"/>
      <c r="K27" s="203" t="s">
        <v>35</v>
      </c>
      <c r="L27" s="204"/>
      <c r="M27" s="205"/>
      <c r="N27" s="206"/>
      <c r="O27" s="34">
        <v>0</v>
      </c>
      <c r="P27" s="202" t="s">
        <v>21</v>
      </c>
      <c r="Q27" s="201"/>
      <c r="R27" s="40" t="s">
        <v>17</v>
      </c>
      <c r="S27" s="41">
        <f>O27*50000</f>
        <v>0</v>
      </c>
      <c r="T27" s="193" t="s">
        <v>102</v>
      </c>
      <c r="U27" s="192"/>
      <c r="V27" s="192"/>
      <c r="W27" s="192"/>
      <c r="X27" s="192"/>
      <c r="Y27" s="192"/>
      <c r="Z27" s="192"/>
    </row>
    <row r="28" spans="5:26" ht="12.75">
      <c r="E28" s="176" t="s">
        <v>37</v>
      </c>
      <c r="F28" s="176"/>
      <c r="G28" s="176"/>
      <c r="H28" s="176"/>
      <c r="I28" s="214"/>
      <c r="J28" s="208"/>
      <c r="K28" s="203" t="s">
        <v>34</v>
      </c>
      <c r="L28" s="204"/>
      <c r="M28" s="205"/>
      <c r="N28" s="206"/>
      <c r="O28" s="34"/>
      <c r="P28" s="202" t="s">
        <v>21</v>
      </c>
      <c r="Q28" s="201"/>
      <c r="R28" s="48" t="s">
        <v>17</v>
      </c>
      <c r="S28" s="49">
        <f>O28*50000</f>
        <v>0</v>
      </c>
      <c r="T28" s="194" t="s">
        <v>113</v>
      </c>
      <c r="U28" s="195"/>
      <c r="V28" s="195"/>
      <c r="W28" s="195"/>
      <c r="X28" s="195"/>
      <c r="Y28" s="195"/>
      <c r="Z28" s="196"/>
    </row>
    <row r="29" spans="11:26" ht="18.75">
      <c r="K29" s="179" t="s">
        <v>22</v>
      </c>
      <c r="L29" s="179"/>
      <c r="M29" s="211"/>
      <c r="N29" s="211"/>
      <c r="O29" s="211"/>
      <c r="P29" s="211"/>
      <c r="Q29" s="211"/>
      <c r="R29" s="175">
        <f>SUM(S7:S28)</f>
        <v>0</v>
      </c>
      <c r="S29" s="176"/>
      <c r="T29" s="197" t="s">
        <v>101</v>
      </c>
      <c r="U29" s="195"/>
      <c r="V29" s="195"/>
      <c r="W29" s="195"/>
      <c r="X29" s="195"/>
      <c r="Y29" s="195"/>
      <c r="Z29" s="196"/>
    </row>
    <row r="30" spans="11:26" ht="12.75">
      <c r="K30" s="154"/>
      <c r="L30" s="154"/>
      <c r="M30" s="113"/>
      <c r="N30" s="113"/>
      <c r="O30" s="113"/>
      <c r="P30" s="113"/>
      <c r="Q30" s="113"/>
      <c r="R30" s="113"/>
      <c r="S30" s="113"/>
      <c r="T30" s="198" t="s">
        <v>114</v>
      </c>
      <c r="U30" s="199"/>
      <c r="V30" s="199"/>
      <c r="W30" s="199"/>
      <c r="X30" s="199"/>
      <c r="Y30" s="199"/>
      <c r="Z30" s="199"/>
    </row>
    <row r="31" spans="11:26" ht="12.75">
      <c r="K31" s="113"/>
      <c r="L31" s="113"/>
      <c r="M31" s="113"/>
      <c r="N31" s="113"/>
      <c r="O31" s="113"/>
      <c r="P31" s="113"/>
      <c r="Q31" s="113"/>
      <c r="R31" s="113"/>
      <c r="S31" s="113"/>
      <c r="T31" s="186" t="s">
        <v>108</v>
      </c>
      <c r="U31" s="187"/>
      <c r="V31" s="187"/>
      <c r="W31" s="187"/>
      <c r="X31" s="187"/>
      <c r="Y31" s="187"/>
      <c r="Z31" s="187"/>
    </row>
    <row r="32" spans="11:26" ht="12.75">
      <c r="K32" s="113"/>
      <c r="L32" s="113"/>
      <c r="M32" s="113"/>
      <c r="N32" s="113"/>
      <c r="O32" s="113"/>
      <c r="P32" s="113"/>
      <c r="Q32" s="113"/>
      <c r="R32" s="113"/>
      <c r="S32" s="113"/>
      <c r="T32" s="187"/>
      <c r="U32" s="187"/>
      <c r="V32" s="187"/>
      <c r="W32" s="187"/>
      <c r="X32" s="187"/>
      <c r="Y32" s="187"/>
      <c r="Z32" s="187"/>
    </row>
    <row r="33" spans="9:26" ht="12.75">
      <c r="I33" s="177" t="s">
        <v>84</v>
      </c>
      <c r="J33" s="178"/>
      <c r="K33" s="54"/>
      <c r="L33" s="53" t="s">
        <v>83</v>
      </c>
      <c r="M33" s="53" t="s">
        <v>77</v>
      </c>
      <c r="N33" s="53" t="s">
        <v>78</v>
      </c>
      <c r="O33" s="53" t="s">
        <v>79</v>
      </c>
      <c r="P33" s="53" t="s">
        <v>80</v>
      </c>
      <c r="Q33" s="53" t="s">
        <v>81</v>
      </c>
      <c r="R33" s="53" t="s">
        <v>82</v>
      </c>
      <c r="T33" s="56"/>
      <c r="U33" s="56"/>
      <c r="V33" s="56"/>
      <c r="W33" s="56"/>
      <c r="X33" s="56"/>
      <c r="Y33" s="56"/>
      <c r="Z33" s="56"/>
    </row>
    <row r="34" spans="10:18" ht="12.75">
      <c r="J34" s="13"/>
      <c r="K34" s="30"/>
      <c r="L34" s="47">
        <v>0</v>
      </c>
      <c r="M34" s="57">
        <v>0</v>
      </c>
      <c r="N34" s="57">
        <v>0</v>
      </c>
      <c r="O34" s="57">
        <v>0</v>
      </c>
      <c r="P34" s="57">
        <v>0</v>
      </c>
      <c r="Q34" s="57">
        <v>0</v>
      </c>
      <c r="R34" s="58">
        <f>(M34*3)+(N34)</f>
        <v>0</v>
      </c>
    </row>
    <row r="35" spans="9:18" ht="12.75">
      <c r="I35" s="212" t="s">
        <v>88</v>
      </c>
      <c r="J35" s="212"/>
      <c r="K35" s="60"/>
      <c r="L35" s="59" t="s">
        <v>83</v>
      </c>
      <c r="M35" s="59" t="s">
        <v>77</v>
      </c>
      <c r="N35" s="59" t="s">
        <v>78</v>
      </c>
      <c r="O35" s="59" t="s">
        <v>79</v>
      </c>
      <c r="P35" s="59" t="s">
        <v>80</v>
      </c>
      <c r="Q35" s="59" t="s">
        <v>81</v>
      </c>
      <c r="R35" s="59" t="s">
        <v>82</v>
      </c>
    </row>
    <row r="36" spans="11:18" ht="12.75">
      <c r="K36" s="30"/>
      <c r="L36" s="47">
        <v>0</v>
      </c>
      <c r="M36" s="47">
        <v>0</v>
      </c>
      <c r="N36" s="47">
        <v>0</v>
      </c>
      <c r="O36" s="47">
        <v>0</v>
      </c>
      <c r="P36" s="47">
        <v>0</v>
      </c>
      <c r="Q36" s="47">
        <v>0</v>
      </c>
      <c r="R36" s="61">
        <f>(M36*3)+(N36)</f>
        <v>0</v>
      </c>
    </row>
    <row r="37" spans="9:18" ht="12.75">
      <c r="I37" s="212" t="s">
        <v>117</v>
      </c>
      <c r="J37" s="212"/>
      <c r="K37" s="60"/>
      <c r="L37" s="59" t="s">
        <v>83</v>
      </c>
      <c r="M37" s="59" t="s">
        <v>77</v>
      </c>
      <c r="N37" s="59" t="s">
        <v>78</v>
      </c>
      <c r="O37" s="59" t="s">
        <v>79</v>
      </c>
      <c r="P37" s="59" t="s">
        <v>80</v>
      </c>
      <c r="Q37" s="59" t="s">
        <v>81</v>
      </c>
      <c r="R37" s="59" t="s">
        <v>82</v>
      </c>
    </row>
    <row r="38" spans="11:18" ht="12.75">
      <c r="K38" s="30"/>
      <c r="L38" s="47">
        <v>0</v>
      </c>
      <c r="M38" s="47">
        <v>0</v>
      </c>
      <c r="N38" s="47">
        <v>0</v>
      </c>
      <c r="O38" s="47">
        <v>0</v>
      </c>
      <c r="P38" s="47">
        <v>0</v>
      </c>
      <c r="Q38" s="47">
        <v>0</v>
      </c>
      <c r="R38" s="61">
        <f>(M38*3)+(N38)</f>
        <v>0</v>
      </c>
    </row>
  </sheetData>
  <mergeCells count="38">
    <mergeCell ref="T23:Z23"/>
    <mergeCell ref="E24:H24"/>
    <mergeCell ref="I24:J24"/>
    <mergeCell ref="K24:N24"/>
    <mergeCell ref="P24:Q24"/>
    <mergeCell ref="T24:Z24"/>
    <mergeCell ref="E23:H23"/>
    <mergeCell ref="I23:J23"/>
    <mergeCell ref="K23:N23"/>
    <mergeCell ref="P23:Q23"/>
    <mergeCell ref="T25:Z25"/>
    <mergeCell ref="E26:H26"/>
    <mergeCell ref="I26:J26"/>
    <mergeCell ref="K26:N26"/>
    <mergeCell ref="P26:Q26"/>
    <mergeCell ref="T26:Z26"/>
    <mergeCell ref="E25:H25"/>
    <mergeCell ref="I25:J25"/>
    <mergeCell ref="K25:N25"/>
    <mergeCell ref="P25:Q25"/>
    <mergeCell ref="T27:Z27"/>
    <mergeCell ref="E28:H28"/>
    <mergeCell ref="I28:J28"/>
    <mergeCell ref="K28:N28"/>
    <mergeCell ref="P28:Q28"/>
    <mergeCell ref="T28:Z28"/>
    <mergeCell ref="E27:H27"/>
    <mergeCell ref="I27:J27"/>
    <mergeCell ref="K27:N27"/>
    <mergeCell ref="P27:Q27"/>
    <mergeCell ref="K29:Q29"/>
    <mergeCell ref="R29:S29"/>
    <mergeCell ref="T29:Z29"/>
    <mergeCell ref="T30:Z30"/>
    <mergeCell ref="T31:Z32"/>
    <mergeCell ref="I33:J33"/>
    <mergeCell ref="I35:J35"/>
    <mergeCell ref="I37:J37"/>
  </mergeCells>
  <printOptions/>
  <pageMargins left="0.75" right="0.75" top="1" bottom="1" header="0.4921259845" footer="0.4921259845"/>
  <pageSetup orientation="portrait" paperSize="9" r:id="rId4"/>
  <drawing r:id="rId3"/>
  <legacyDrawing r:id="rId2"/>
  <oleObjects>
    <oleObject progId="Paint.Picture" shapeId="47893" r:id="rId1"/>
  </oleObjects>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4">
      <selection activeCell="I21" sqref="I2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5" ht="18" customHeight="1" thickBot="1">
      <c r="A5" s="14"/>
      <c r="B5" s="14"/>
      <c r="C5" s="10"/>
      <c r="D5" s="15" t="s">
        <v>70</v>
      </c>
      <c r="E5" s="16">
        <v>2</v>
      </c>
      <c r="F5" s="9"/>
      <c r="G5" s="9"/>
      <c r="H5" s="9"/>
      <c r="I5" s="10"/>
      <c r="J5" s="17">
        <f aca="true" t="shared" si="0" ref="J5:R5">SUM(J7,J8,J9,J10,J11,J12,J13,J14,J15,J16,J17,J18,J19,J20,J21,J22)</f>
        <v>0</v>
      </c>
      <c r="K5" s="17">
        <f t="shared" si="0"/>
        <v>0</v>
      </c>
      <c r="L5" s="17">
        <f t="shared" si="0"/>
        <v>0</v>
      </c>
      <c r="M5" s="17">
        <f t="shared" si="0"/>
        <v>7</v>
      </c>
      <c r="N5" s="17">
        <f t="shared" si="0"/>
        <v>2</v>
      </c>
      <c r="O5" s="17">
        <f t="shared" si="0"/>
        <v>0</v>
      </c>
      <c r="P5" s="17">
        <f t="shared" si="0"/>
        <v>3</v>
      </c>
      <c r="Q5" s="17">
        <f t="shared" si="0"/>
        <v>2</v>
      </c>
      <c r="R5" s="17">
        <f t="shared" si="0"/>
        <v>29</v>
      </c>
      <c r="S5" s="9"/>
      <c r="T5" s="17">
        <f>SUM(T7,T8,T9,T10,T11,T12,T13,T14,T15,T16,T17,T18,T19,T20,T21,T22)</f>
        <v>5</v>
      </c>
      <c r="U5" s="17">
        <f>SUM(U7,U8,U9,U10,U11,U12,U13,U14,U15,U16,U17,U18,U19,U20,U21,U22)</f>
        <v>1</v>
      </c>
      <c r="V5" s="17">
        <f>SUM(V7,V8,V9,V10,V11,V12,V13,V14,V15,V16,V17,V18,V19,V20,V21,V22)</f>
        <v>74</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1"/>
      <c r="D7" s="152"/>
      <c r="E7" s="20"/>
      <c r="F7" s="20"/>
      <c r="G7" s="20"/>
      <c r="H7" s="20"/>
      <c r="I7" s="27"/>
      <c r="J7" s="22"/>
      <c r="K7" s="20">
        <v>0</v>
      </c>
      <c r="L7" s="20">
        <v>0</v>
      </c>
      <c r="M7" s="20">
        <v>4</v>
      </c>
      <c r="N7" s="20"/>
      <c r="O7" s="20"/>
      <c r="P7" s="20"/>
      <c r="Q7" s="20"/>
      <c r="R7" s="15">
        <f aca="true" t="shared" si="1" ref="R7:R22">(M7*1)+(N7*3)+(O7*2)+(P7*2)+(Q7*5)</f>
        <v>4</v>
      </c>
      <c r="S7" s="23">
        <v>0</v>
      </c>
      <c r="T7" s="15">
        <v>0</v>
      </c>
      <c r="U7" s="15">
        <v>0</v>
      </c>
      <c r="V7" s="15">
        <v>5</v>
      </c>
      <c r="W7" s="15">
        <v>0</v>
      </c>
      <c r="X7" s="15">
        <v>0</v>
      </c>
      <c r="Y7" s="15">
        <v>0</v>
      </c>
    </row>
    <row r="8" spans="1:25" ht="18" customHeight="1">
      <c r="A8" s="15">
        <v>2</v>
      </c>
      <c r="B8" s="94"/>
      <c r="C8" s="151"/>
      <c r="D8" s="152"/>
      <c r="E8" s="20"/>
      <c r="F8" s="20"/>
      <c r="G8" s="20"/>
      <c r="H8" s="20"/>
      <c r="I8" s="27"/>
      <c r="J8" s="22"/>
      <c r="K8" s="20">
        <v>0</v>
      </c>
      <c r="L8" s="20">
        <v>0</v>
      </c>
      <c r="M8" s="20"/>
      <c r="N8" s="20"/>
      <c r="O8" s="20"/>
      <c r="P8" s="20">
        <v>1</v>
      </c>
      <c r="Q8" s="20"/>
      <c r="R8" s="15">
        <f t="shared" si="1"/>
        <v>2</v>
      </c>
      <c r="S8" s="23">
        <v>0</v>
      </c>
      <c r="T8" s="15">
        <v>0</v>
      </c>
      <c r="U8" s="15">
        <v>0</v>
      </c>
      <c r="V8" s="15">
        <v>5</v>
      </c>
      <c r="W8" s="15">
        <v>0</v>
      </c>
      <c r="X8" s="15">
        <v>0</v>
      </c>
      <c r="Y8" s="15">
        <v>0</v>
      </c>
    </row>
    <row r="9" spans="1:25" ht="18" customHeight="1">
      <c r="A9" s="15">
        <v>3</v>
      </c>
      <c r="B9" s="94"/>
      <c r="C9" s="151"/>
      <c r="D9" s="152"/>
      <c r="E9" s="20"/>
      <c r="F9" s="20"/>
      <c r="G9" s="20"/>
      <c r="H9" s="20"/>
      <c r="I9" s="27"/>
      <c r="J9" s="22"/>
      <c r="K9" s="20">
        <v>0</v>
      </c>
      <c r="L9" s="20">
        <v>0</v>
      </c>
      <c r="M9" s="20"/>
      <c r="N9" s="20"/>
      <c r="O9" s="20"/>
      <c r="P9" s="20"/>
      <c r="Q9" s="20"/>
      <c r="R9" s="15">
        <f t="shared" si="1"/>
        <v>0</v>
      </c>
      <c r="S9" s="23">
        <v>0</v>
      </c>
      <c r="T9" s="15">
        <v>0</v>
      </c>
      <c r="U9" s="15">
        <v>0</v>
      </c>
      <c r="V9" s="15">
        <v>5</v>
      </c>
      <c r="W9" s="15">
        <v>0</v>
      </c>
      <c r="X9" s="15">
        <v>0</v>
      </c>
      <c r="Y9" s="15">
        <v>0</v>
      </c>
    </row>
    <row r="10" spans="1:25" ht="18" customHeight="1">
      <c r="A10" s="15">
        <v>4</v>
      </c>
      <c r="B10" s="94"/>
      <c r="C10" s="151"/>
      <c r="D10" s="152"/>
      <c r="E10" s="20"/>
      <c r="F10" s="20"/>
      <c r="G10" s="20"/>
      <c r="H10" s="20"/>
      <c r="I10" s="27"/>
      <c r="J10" s="22"/>
      <c r="K10" s="20">
        <v>0</v>
      </c>
      <c r="L10" s="20">
        <v>0</v>
      </c>
      <c r="M10" s="20"/>
      <c r="N10" s="20"/>
      <c r="O10" s="20"/>
      <c r="P10" s="20"/>
      <c r="Q10" s="20"/>
      <c r="R10" s="15">
        <f t="shared" si="1"/>
        <v>0</v>
      </c>
      <c r="S10" s="23">
        <v>0</v>
      </c>
      <c r="T10" s="15">
        <v>0</v>
      </c>
      <c r="U10" s="15">
        <v>0</v>
      </c>
      <c r="V10" s="15">
        <v>5</v>
      </c>
      <c r="W10" s="15">
        <v>0</v>
      </c>
      <c r="X10" s="15">
        <v>0</v>
      </c>
      <c r="Y10" s="15">
        <v>0</v>
      </c>
    </row>
    <row r="11" spans="1:25" ht="18" customHeight="1">
      <c r="A11" s="15">
        <v>5</v>
      </c>
      <c r="B11" s="94"/>
      <c r="C11" s="151"/>
      <c r="D11" s="152"/>
      <c r="E11" s="20"/>
      <c r="F11" s="20"/>
      <c r="G11" s="20"/>
      <c r="H11" s="20"/>
      <c r="I11" s="27" t="s">
        <v>164</v>
      </c>
      <c r="J11" s="22"/>
      <c r="K11" s="20">
        <v>0</v>
      </c>
      <c r="L11" s="20">
        <v>0</v>
      </c>
      <c r="M11" s="20"/>
      <c r="N11" s="20"/>
      <c r="O11" s="20"/>
      <c r="P11" s="20"/>
      <c r="Q11" s="20">
        <v>2</v>
      </c>
      <c r="R11" s="15">
        <f t="shared" si="1"/>
        <v>10</v>
      </c>
      <c r="S11" s="23">
        <v>0</v>
      </c>
      <c r="T11" s="15">
        <v>1</v>
      </c>
      <c r="U11" s="15">
        <v>0</v>
      </c>
      <c r="V11" s="15">
        <v>5</v>
      </c>
      <c r="W11" s="15">
        <v>0</v>
      </c>
      <c r="X11" s="15">
        <v>0</v>
      </c>
      <c r="Y11" s="15">
        <v>0</v>
      </c>
    </row>
    <row r="12" spans="1:25" ht="18" customHeight="1">
      <c r="A12" s="15">
        <v>6</v>
      </c>
      <c r="B12" s="94"/>
      <c r="C12" s="151"/>
      <c r="D12" s="152"/>
      <c r="E12" s="20"/>
      <c r="F12" s="20"/>
      <c r="G12" s="20"/>
      <c r="H12" s="20"/>
      <c r="I12" s="27"/>
      <c r="J12" s="22"/>
      <c r="K12" s="20">
        <v>0</v>
      </c>
      <c r="L12" s="20">
        <v>0</v>
      </c>
      <c r="M12" s="20"/>
      <c r="N12" s="20"/>
      <c r="O12" s="20"/>
      <c r="P12" s="20"/>
      <c r="Q12" s="20"/>
      <c r="R12" s="15">
        <f t="shared" si="1"/>
        <v>0</v>
      </c>
      <c r="S12" s="23">
        <v>0</v>
      </c>
      <c r="T12" s="15">
        <v>0</v>
      </c>
      <c r="U12" s="15">
        <v>0</v>
      </c>
      <c r="V12" s="15">
        <v>5</v>
      </c>
      <c r="W12" s="15">
        <v>0</v>
      </c>
      <c r="X12" s="15">
        <v>0</v>
      </c>
      <c r="Y12" s="15">
        <v>0</v>
      </c>
    </row>
    <row r="13" spans="1:25" ht="18" customHeight="1">
      <c r="A13" s="15">
        <v>7</v>
      </c>
      <c r="B13" s="94"/>
      <c r="C13" s="151"/>
      <c r="D13" s="152"/>
      <c r="E13" s="20"/>
      <c r="F13" s="20"/>
      <c r="G13" s="20"/>
      <c r="H13" s="20"/>
      <c r="I13" s="27"/>
      <c r="J13" s="22"/>
      <c r="K13" s="20">
        <v>0</v>
      </c>
      <c r="L13" s="20">
        <v>0</v>
      </c>
      <c r="M13" s="20"/>
      <c r="N13" s="20"/>
      <c r="O13" s="20"/>
      <c r="P13" s="20"/>
      <c r="Q13" s="20"/>
      <c r="R13" s="15">
        <f t="shared" si="1"/>
        <v>0</v>
      </c>
      <c r="S13" s="23">
        <v>0</v>
      </c>
      <c r="T13" s="15">
        <v>0</v>
      </c>
      <c r="U13" s="15">
        <v>0</v>
      </c>
      <c r="V13" s="15">
        <v>5</v>
      </c>
      <c r="W13" s="15">
        <v>0</v>
      </c>
      <c r="X13" s="15">
        <v>0</v>
      </c>
      <c r="Y13" s="15">
        <v>0</v>
      </c>
    </row>
    <row r="14" spans="1:25" ht="18" customHeight="1">
      <c r="A14" s="15">
        <v>8</v>
      </c>
      <c r="B14" s="94"/>
      <c r="C14" s="151"/>
      <c r="D14" s="152"/>
      <c r="E14" s="20"/>
      <c r="F14" s="20"/>
      <c r="G14" s="20"/>
      <c r="H14" s="20"/>
      <c r="I14" s="27"/>
      <c r="J14" s="22"/>
      <c r="K14" s="20">
        <v>0</v>
      </c>
      <c r="L14" s="20">
        <v>0</v>
      </c>
      <c r="M14" s="20"/>
      <c r="N14" s="20"/>
      <c r="O14" s="20"/>
      <c r="P14" s="20">
        <v>1</v>
      </c>
      <c r="Q14" s="20"/>
      <c r="R14" s="15">
        <f t="shared" si="1"/>
        <v>2</v>
      </c>
      <c r="S14" s="23">
        <v>0</v>
      </c>
      <c r="T14" s="15">
        <v>0</v>
      </c>
      <c r="U14" s="15">
        <v>0</v>
      </c>
      <c r="V14" s="15">
        <v>5</v>
      </c>
      <c r="W14" s="15">
        <v>0</v>
      </c>
      <c r="X14" s="15">
        <v>0</v>
      </c>
      <c r="Y14" s="15">
        <v>0</v>
      </c>
    </row>
    <row r="15" spans="1:25" ht="18" customHeight="1">
      <c r="A15" s="15">
        <v>9</v>
      </c>
      <c r="B15" s="94"/>
      <c r="C15" s="151"/>
      <c r="D15" s="152"/>
      <c r="E15" s="20"/>
      <c r="F15" s="20"/>
      <c r="G15" s="20"/>
      <c r="H15" s="20"/>
      <c r="I15" s="27"/>
      <c r="J15" s="22"/>
      <c r="K15" s="20">
        <v>0</v>
      </c>
      <c r="L15" s="20">
        <v>0</v>
      </c>
      <c r="M15" s="20"/>
      <c r="N15" s="20"/>
      <c r="O15" s="20"/>
      <c r="P15" s="20"/>
      <c r="Q15" s="20"/>
      <c r="R15" s="15">
        <f t="shared" si="1"/>
        <v>0</v>
      </c>
      <c r="S15" s="23">
        <v>0</v>
      </c>
      <c r="T15" s="15">
        <v>0</v>
      </c>
      <c r="U15" s="15">
        <v>0</v>
      </c>
      <c r="V15" s="15">
        <v>5</v>
      </c>
      <c r="W15" s="15">
        <v>0</v>
      </c>
      <c r="X15" s="15">
        <v>0</v>
      </c>
      <c r="Y15" s="15">
        <v>0</v>
      </c>
    </row>
    <row r="16" spans="1:25" ht="18" customHeight="1">
      <c r="A16" s="15">
        <v>10</v>
      </c>
      <c r="B16" s="94"/>
      <c r="C16" s="151"/>
      <c r="D16" s="152"/>
      <c r="E16" s="20"/>
      <c r="F16" s="20"/>
      <c r="G16" s="20"/>
      <c r="H16" s="20"/>
      <c r="I16" s="27"/>
      <c r="J16" s="22"/>
      <c r="K16" s="20">
        <v>0</v>
      </c>
      <c r="L16" s="20">
        <v>0</v>
      </c>
      <c r="M16" s="20"/>
      <c r="N16" s="20">
        <v>1</v>
      </c>
      <c r="O16" s="20"/>
      <c r="P16" s="20"/>
      <c r="Q16" s="20"/>
      <c r="R16" s="15">
        <f t="shared" si="1"/>
        <v>3</v>
      </c>
      <c r="S16" s="23">
        <v>0</v>
      </c>
      <c r="T16" s="15">
        <v>0</v>
      </c>
      <c r="U16" s="15">
        <v>0</v>
      </c>
      <c r="V16" s="15">
        <v>5</v>
      </c>
      <c r="W16" s="15">
        <v>0</v>
      </c>
      <c r="X16" s="15">
        <v>0</v>
      </c>
      <c r="Y16" s="15">
        <v>0</v>
      </c>
    </row>
    <row r="17" spans="1:25" ht="18" customHeight="1">
      <c r="A17" s="15">
        <v>11</v>
      </c>
      <c r="B17" s="94"/>
      <c r="C17" s="151"/>
      <c r="D17" s="152"/>
      <c r="E17" s="20"/>
      <c r="F17" s="20"/>
      <c r="G17" s="20"/>
      <c r="H17" s="20"/>
      <c r="I17" s="27"/>
      <c r="J17" s="22"/>
      <c r="K17" s="20">
        <v>0</v>
      </c>
      <c r="L17" s="20">
        <v>0</v>
      </c>
      <c r="M17" s="20"/>
      <c r="N17" s="20"/>
      <c r="O17" s="20"/>
      <c r="P17" s="20">
        <v>1</v>
      </c>
      <c r="Q17" s="20"/>
      <c r="R17" s="15">
        <f t="shared" si="1"/>
        <v>2</v>
      </c>
      <c r="S17" s="23">
        <v>0</v>
      </c>
      <c r="T17" s="15">
        <v>0</v>
      </c>
      <c r="U17" s="15">
        <v>0</v>
      </c>
      <c r="V17" s="15">
        <v>5</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1</v>
      </c>
      <c r="U18" s="15">
        <v>0</v>
      </c>
      <c r="V18" s="15">
        <v>5</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1</v>
      </c>
      <c r="V19" s="15">
        <v>5</v>
      </c>
      <c r="W19" s="15">
        <v>0</v>
      </c>
      <c r="X19" s="15">
        <v>0</v>
      </c>
      <c r="Y19" s="15">
        <v>0</v>
      </c>
    </row>
    <row r="20" spans="1:25" ht="18" customHeight="1">
      <c r="A20" s="15">
        <v>14</v>
      </c>
      <c r="B20" s="94"/>
      <c r="C20" s="19"/>
      <c r="D20" s="20"/>
      <c r="E20" s="20"/>
      <c r="F20" s="20"/>
      <c r="G20" s="20"/>
      <c r="H20" s="20"/>
      <c r="I20" s="27"/>
      <c r="J20" s="22"/>
      <c r="K20" s="20">
        <v>0</v>
      </c>
      <c r="L20" s="20">
        <v>0</v>
      </c>
      <c r="M20" s="20"/>
      <c r="N20" s="20">
        <v>1</v>
      </c>
      <c r="O20" s="20"/>
      <c r="P20" s="20"/>
      <c r="Q20" s="20"/>
      <c r="R20" s="15">
        <f t="shared" si="1"/>
        <v>3</v>
      </c>
      <c r="S20" s="23">
        <v>0</v>
      </c>
      <c r="T20" s="15">
        <v>3</v>
      </c>
      <c r="U20" s="15">
        <v>0</v>
      </c>
      <c r="V20" s="15">
        <v>5</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t="s">
        <v>158</v>
      </c>
      <c r="J22" s="22"/>
      <c r="K22" s="20">
        <v>0</v>
      </c>
      <c r="L22" s="20">
        <v>0</v>
      </c>
      <c r="M22" s="20">
        <v>3</v>
      </c>
      <c r="N22" s="29"/>
      <c r="O22" s="20"/>
      <c r="P22" s="20"/>
      <c r="Q22" s="20"/>
      <c r="R22" s="15">
        <f t="shared" si="1"/>
        <v>3</v>
      </c>
      <c r="S22" s="23">
        <v>0</v>
      </c>
      <c r="T22" s="15"/>
      <c r="U22" s="15"/>
      <c r="V22" s="15">
        <v>4</v>
      </c>
      <c r="W22" s="15"/>
      <c r="X22" s="15">
        <v>10</v>
      </c>
      <c r="Y22" s="15">
        <v>0</v>
      </c>
    </row>
    <row r="23" spans="1:19" ht="18" customHeight="1">
      <c r="A23" s="95"/>
      <c r="B23" s="31"/>
      <c r="C23" s="32">
        <f>COUNTA(C7:C22)</f>
        <v>0</v>
      </c>
      <c r="D23" s="33"/>
      <c r="E23" s="210" t="s">
        <v>23</v>
      </c>
      <c r="F23" s="205"/>
      <c r="G23" s="205"/>
      <c r="H23" s="206"/>
      <c r="I23" s="207" t="s">
        <v>149</v>
      </c>
      <c r="J23" s="208"/>
      <c r="K23" s="203" t="s">
        <v>16</v>
      </c>
      <c r="L23" s="204"/>
      <c r="M23" s="205"/>
      <c r="N23" s="206"/>
      <c r="O23" s="34">
        <v>1</v>
      </c>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v>-2</v>
      </c>
      <c r="P24" s="202" t="s">
        <v>19</v>
      </c>
      <c r="Q24" s="201"/>
      <c r="R24" s="40" t="s">
        <v>17</v>
      </c>
      <c r="S24" s="41">
        <f>O24*10000</f>
        <v>-20000</v>
      </c>
    </row>
    <row r="25" spans="1:19" ht="18" customHeight="1">
      <c r="A25" s="96"/>
      <c r="B25" s="38"/>
      <c r="C25" s="42"/>
      <c r="D25" s="43"/>
      <c r="E25" s="210" t="s">
        <v>25</v>
      </c>
      <c r="F25" s="205"/>
      <c r="G25" s="205"/>
      <c r="H25" s="206"/>
      <c r="I25" s="183">
        <v>0</v>
      </c>
      <c r="J25" s="184"/>
      <c r="K25" s="203" t="s">
        <v>36</v>
      </c>
      <c r="L25" s="204"/>
      <c r="M25" s="205"/>
      <c r="N25" s="206"/>
      <c r="O25" s="34"/>
      <c r="P25" s="202" t="s">
        <v>19</v>
      </c>
      <c r="Q25" s="201"/>
      <c r="R25" s="40" t="s">
        <v>17</v>
      </c>
      <c r="S25" s="41">
        <f>O25*10000</f>
        <v>0</v>
      </c>
    </row>
    <row r="26" spans="1:19" ht="18" customHeight="1">
      <c r="A26" s="97"/>
      <c r="B26" s="30"/>
      <c r="C26" s="44"/>
      <c r="D26" s="45"/>
      <c r="E26" s="210" t="s">
        <v>63</v>
      </c>
      <c r="F26" s="205"/>
      <c r="G26" s="205"/>
      <c r="H26" s="206"/>
      <c r="I26" s="185">
        <v>-60000</v>
      </c>
      <c r="J26" s="184"/>
      <c r="K26" s="203" t="s">
        <v>20</v>
      </c>
      <c r="L26" s="204"/>
      <c r="M26" s="205"/>
      <c r="N26" s="206"/>
      <c r="O26" s="34"/>
      <c r="P26" s="202" t="s">
        <v>19</v>
      </c>
      <c r="Q26" s="201"/>
      <c r="R26" s="40" t="s">
        <v>17</v>
      </c>
      <c r="S26" s="41">
        <f>O26*10000</f>
        <v>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-20000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2</v>
      </c>
      <c r="M34" s="57">
        <v>0</v>
      </c>
      <c r="N34" s="57">
        <v>1</v>
      </c>
      <c r="O34" s="57">
        <v>1</v>
      </c>
      <c r="P34" s="57">
        <v>2</v>
      </c>
      <c r="Q34" s="57">
        <v>4</v>
      </c>
      <c r="R34" s="61">
        <f>(M34*3)+(N34)</f>
        <v>1</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P23:Q23"/>
    <mergeCell ref="P24:Q24"/>
    <mergeCell ref="P25:Q25"/>
    <mergeCell ref="P26:Q26"/>
    <mergeCell ref="R29:S29"/>
    <mergeCell ref="K29:Q29"/>
    <mergeCell ref="K28:N28"/>
    <mergeCell ref="P27:Q27"/>
    <mergeCell ref="P28:Q28"/>
    <mergeCell ref="I28:J28"/>
    <mergeCell ref="K23:N23"/>
    <mergeCell ref="I23:J23"/>
    <mergeCell ref="I24:J24"/>
    <mergeCell ref="I25:J25"/>
    <mergeCell ref="K25:N25"/>
    <mergeCell ref="K24:N24"/>
    <mergeCell ref="K26:N26"/>
    <mergeCell ref="K27:N27"/>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2009-01-07T20:37:07Z</dcterms:modified>
  <cp:category/>
  <cp:version/>
  <cp:contentType/>
  <cp:contentStatus/>
</cp:coreProperties>
</file>